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/>
  <mc:AlternateContent xmlns:mc="http://schemas.openxmlformats.org/markup-compatibility/2006">
    <mc:Choice Requires="x15">
      <x15ac:absPath xmlns:x15ac="http://schemas.microsoft.com/office/spreadsheetml/2010/11/ac" url="C:\Users\CLDVR-Conseiller\Desktop\Foure-tout Yan\"/>
    </mc:Choice>
  </mc:AlternateContent>
  <xr:revisionPtr revIDLastSave="0" documentId="13_ncr:1_{003B0329-635C-4C73-9DE1-F0E114804CE8}" xr6:coauthVersionLast="45" xr6:coauthVersionMax="45" xr10:uidLastSave="{00000000-0000-0000-0000-000000000000}"/>
  <bookViews>
    <workbookView xWindow="23880" yWindow="1815" windowWidth="20730" windowHeight="11160" tabRatio="768" activeTab="6" xr2:uid="{00000000-000D-0000-FFFF-FFFF00000000}"/>
  </bookViews>
  <sheets>
    <sheet name="Instructions" sheetId="19" r:id="rId1"/>
    <sheet name="Frais init" sheetId="15" r:id="rId2"/>
    <sheet name="Coût" sheetId="4" r:id="rId3"/>
    <sheet name="Prévi unitaires" sheetId="21" r:id="rId4"/>
    <sheet name="Ventes" sheetId="7" r:id="rId5"/>
    <sheet name="Budget an 1" sheetId="5" r:id="rId6"/>
    <sheet name="Ventes an 2" sheetId="8" r:id="rId7"/>
    <sheet name="Budget an 2" sheetId="18" r:id="rId8"/>
    <sheet name="États détaillés" sheetId="10" r:id="rId9"/>
    <sheet name="États réultats" sheetId="11" r:id="rId10"/>
    <sheet name="bilan" sheetId="14" r:id="rId11"/>
    <sheet name="pointmort" sheetId="12" r:id="rId12"/>
    <sheet name="amort" sheetId="13" r:id="rId13"/>
    <sheet name="Prêt (1)" sheetId="6" r:id="rId14"/>
    <sheet name="Prêt (2)" sheetId="16" r:id="rId15"/>
    <sheet name="Bilan personnel" sheetId="17" r:id="rId16"/>
    <sheet name="Intérêts MC" sheetId="20" r:id="rId17"/>
  </sheets>
  <externalReferences>
    <externalReference r:id="rId18"/>
  </externalReferences>
  <definedNames>
    <definedName name="Annual_interest_rate" localSheetId="12">#REF!</definedName>
    <definedName name="Annual_interest_rate" localSheetId="10">#REF!</definedName>
    <definedName name="Annual_interest_rate" localSheetId="5">#REF!</definedName>
    <definedName name="Annual_interest_rate" localSheetId="7">#REF!</definedName>
    <definedName name="Annual_interest_rate" localSheetId="2">#REF!</definedName>
    <definedName name="Annual_interest_rate" localSheetId="8">#REF!</definedName>
    <definedName name="Annual_interest_rate" localSheetId="9">#REF!</definedName>
    <definedName name="Annual_interest_rate" localSheetId="1">#REF!</definedName>
    <definedName name="Annual_interest_rate" localSheetId="11">#REF!</definedName>
    <definedName name="Annual_interest_rate" localSheetId="13">'Prêt (1)'!$C$6</definedName>
    <definedName name="Annual_interest_rate" localSheetId="14">'Prêt (2)'!$C$6</definedName>
    <definedName name="Annual_interest_rate" localSheetId="4">#REF!</definedName>
    <definedName name="Annual_interest_rate" localSheetId="6">#REF!</definedName>
    <definedName name="Annual_interest_rate">[1]CAL1!$C$4</definedName>
    <definedName name="Beg.Bal" localSheetId="12">#N/A</definedName>
    <definedName name="Beg.Bal" localSheetId="10">#N/A</definedName>
    <definedName name="Beg.Bal" localSheetId="5">#N/A</definedName>
    <definedName name="Beg.Bal" localSheetId="7">#N/A</definedName>
    <definedName name="Beg.Bal" localSheetId="2">#N/A</definedName>
    <definedName name="Beg.Bal" localSheetId="8">#N/A</definedName>
    <definedName name="Beg.Bal" localSheetId="9">#N/A</definedName>
    <definedName name="Beg.Bal" localSheetId="1">#N/A</definedName>
    <definedName name="Beg.Bal" localSheetId="11">#N/A</definedName>
    <definedName name="Beg.Bal" localSheetId="13">IF('Prêt (1)'!XFC1&lt;&gt;"",'Prêt (1)'!D1048576,"")</definedName>
    <definedName name="Beg.Bal" localSheetId="14">IF('Prêt (2)'!XFC1&lt;&gt;"",'Prêt (2)'!D1048576,"")</definedName>
    <definedName name="Beg.Bal" localSheetId="4">#N/A</definedName>
    <definedName name="Beg.Bal" localSheetId="6">#N/A</definedName>
    <definedName name="Beg.Bal">IF([1]CAL1!XFC1&lt;&gt;"",[1]CAL1!D1048576,"")</definedName>
    <definedName name="Calculated_payment" localSheetId="12">#N/A</definedName>
    <definedName name="Calculated_payment" localSheetId="10">#N/A</definedName>
    <definedName name="Calculated_payment" localSheetId="5">#N/A</definedName>
    <definedName name="Calculated_payment" localSheetId="7">#N/A</definedName>
    <definedName name="Calculated_payment" localSheetId="2">#N/A</definedName>
    <definedName name="Calculated_payment" localSheetId="8">#N/A</definedName>
    <definedName name="Calculated_payment" localSheetId="9">#N/A</definedName>
    <definedName name="Calculated_payment" localSheetId="1">#N/A</definedName>
    <definedName name="Calculated_payment" localSheetId="11">#N/A</definedName>
    <definedName name="Calculated_payment" localSheetId="13">'Prêt (1)'!$C$13</definedName>
    <definedName name="Calculated_payment" localSheetId="14">'Prêt (2)'!$C$13</definedName>
    <definedName name="Calculated_payment" localSheetId="4">#N/A</definedName>
    <definedName name="Calculated_payment" localSheetId="6">#N/A</definedName>
    <definedName name="Cum.Interest" localSheetId="12">#N/A</definedName>
    <definedName name="Cum.Interest" localSheetId="10">#N/A</definedName>
    <definedName name="Cum.Interest" localSheetId="5">#N/A</definedName>
    <definedName name="Cum.Interest" localSheetId="7">#N/A</definedName>
    <definedName name="Cum.Interest" localSheetId="2">#N/A</definedName>
    <definedName name="Cum.Interest" localSheetId="8">#N/A</definedName>
    <definedName name="Cum.Interest" localSheetId="9">#N/A</definedName>
    <definedName name="Cum.Interest" localSheetId="1">#N/A</definedName>
    <definedName name="Cum.Interest" localSheetId="11">#N/A</definedName>
    <definedName name="Cum.Interest" localSheetId="13">IF('Prêt (1)'!XEY1&lt;&gt;"",'Prêt (1)'!A1048576+'Prêt (1)'!XFB1,"")</definedName>
    <definedName name="Cum.Interest" localSheetId="14">IF('Prêt (2)'!XEY1&lt;&gt;"",'Prêt (2)'!A1048576+'Prêt (2)'!XFB1,"")</definedName>
    <definedName name="Cum.Interest" localSheetId="4">#N/A</definedName>
    <definedName name="Cum.Interest" localSheetId="6">#N/A</definedName>
    <definedName name="Cum.Interest">IF([1]CAL1!XEY1&lt;&gt;"",[1]CAL1!A1048576+[1]CAL1!XFB1,"")</definedName>
    <definedName name="Ending.Balance" localSheetId="12">#N/A</definedName>
    <definedName name="Ending.Balance" localSheetId="10">#N/A</definedName>
    <definedName name="Ending.Balance" localSheetId="5">#N/A</definedName>
    <definedName name="Ending.Balance" localSheetId="7">#N/A</definedName>
    <definedName name="Ending.Balance" localSheetId="2">#N/A</definedName>
    <definedName name="Ending.Balance" localSheetId="8">#N/A</definedName>
    <definedName name="Ending.Balance" localSheetId="9">#N/A</definedName>
    <definedName name="Ending.Balance" localSheetId="1">#N/A</definedName>
    <definedName name="Ending.Balance" localSheetId="11">#N/A</definedName>
    <definedName name="Ending.Balance" localSheetId="13">IF('Prêt (1)'!XEZ1&lt;&gt;"",'Prêt (1)'!XFB1-'Prêt (1)'!XFD1,"")</definedName>
    <definedName name="Ending.Balance" localSheetId="14">IF('Prêt (2)'!XEZ1&lt;&gt;"",'Prêt (2)'!XFB1-'Prêt (2)'!XFD1,"")</definedName>
    <definedName name="Ending.Balance" localSheetId="4">#N/A</definedName>
    <definedName name="Ending.Balance" localSheetId="6">#N/A</definedName>
    <definedName name="Ending.Balance">IF([1]CAL1!XEZ1&lt;&gt;"",[1]CAL1!XFB1-[1]CAL1!XFD1,"")</definedName>
    <definedName name="Entered_payment" localSheetId="12">#N/A</definedName>
    <definedName name="Entered_payment" localSheetId="10">#N/A</definedName>
    <definedName name="Entered_payment" localSheetId="5">#N/A</definedName>
    <definedName name="Entered_payment" localSheetId="7">#N/A</definedName>
    <definedName name="Entered_payment" localSheetId="2">#N/A</definedName>
    <definedName name="Entered_payment" localSheetId="8">#N/A</definedName>
    <definedName name="Entered_payment" localSheetId="9">#N/A</definedName>
    <definedName name="Entered_payment" localSheetId="1">#N/A</definedName>
    <definedName name="Entered_payment" localSheetId="11">#N/A</definedName>
    <definedName name="Entered_payment" localSheetId="13">'Prêt (1)'!$C$12</definedName>
    <definedName name="Entered_payment" localSheetId="14">'Prêt (2)'!$C$12</definedName>
    <definedName name="Entered_payment" localSheetId="4">#N/A</definedName>
    <definedName name="Entered_payment" localSheetId="6">#N/A</definedName>
    <definedName name="First_payment_due" localSheetId="12">#N/A</definedName>
    <definedName name="First_payment_due" localSheetId="10">#N/A</definedName>
    <definedName name="First_payment_due" localSheetId="5">#N/A</definedName>
    <definedName name="First_payment_due" localSheetId="7">#N/A</definedName>
    <definedName name="First_payment_due" localSheetId="2">#REF!</definedName>
    <definedName name="First_payment_due" localSheetId="8">#REF!</definedName>
    <definedName name="First_payment_due" localSheetId="9">#REF!</definedName>
    <definedName name="First_payment_due" localSheetId="1">#REF!</definedName>
    <definedName name="First_payment_due" localSheetId="11">#REF!</definedName>
    <definedName name="First_payment_due" localSheetId="13">'Prêt (1)'!$C$9</definedName>
    <definedName name="First_payment_due" localSheetId="14">'Prêt (2)'!$C$9</definedName>
    <definedName name="First_payment_due" localSheetId="4">#REF!</definedName>
    <definedName name="First_payment_due" localSheetId="6">#REF!</definedName>
    <definedName name="First_payment_due">[1]CAL1!$C$7</definedName>
    <definedName name="First_payment_no" localSheetId="12">#N/A</definedName>
    <definedName name="First_payment_no" localSheetId="10">#N/A</definedName>
    <definedName name="First_payment_no" localSheetId="5">#N/A</definedName>
    <definedName name="First_payment_no" localSheetId="7">#N/A</definedName>
    <definedName name="First_payment_no" localSheetId="2">#N/A</definedName>
    <definedName name="First_payment_no" localSheetId="8">#N/A</definedName>
    <definedName name="First_payment_no" localSheetId="9">#N/A</definedName>
    <definedName name="First_payment_no" localSheetId="1">#N/A</definedName>
    <definedName name="First_payment_no" localSheetId="11">#N/A</definedName>
    <definedName name="First_payment_no" localSheetId="13">'Prêt (1)'!$C$17</definedName>
    <definedName name="First_payment_no" localSheetId="14">'Prêt (2)'!$C$17</definedName>
    <definedName name="First_payment_no" localSheetId="4">#N/A</definedName>
    <definedName name="First_payment_no" localSheetId="6">#N/A</definedName>
    <definedName name="_xlnm.Print_Titles" localSheetId="13">'Prêt (1)'!$18:$21</definedName>
    <definedName name="_xlnm.Print_Titles" localSheetId="14">'Prêt (2)'!$18:$21</definedName>
    <definedName name="Interest" localSheetId="12">IF(#REF!&lt;&gt;"",#REF!*amort!Periodic_rate,"")</definedName>
    <definedName name="Interest" localSheetId="10">IF(#REF!&lt;&gt;"",#REF!*bilan!Periodic_rate,"")</definedName>
    <definedName name="Interest" localSheetId="5">IF(#REF!&lt;&gt;"",#REF!*'Budget an 1'!Periodic_rate,"")</definedName>
    <definedName name="Interest" localSheetId="7">IF(#REF!&lt;&gt;"",#REF!*'Budget an 2'!Periodic_rate,"")</definedName>
    <definedName name="Interest" localSheetId="2">IF(#REF!&lt;&gt;"",#REF!*Coût!Periodic_rate,"")</definedName>
    <definedName name="Interest" localSheetId="8">IF(#REF!&lt;&gt;"",#REF!*'États détaillés'!Periodic_rate,"")</definedName>
    <definedName name="Interest" localSheetId="9">IF(#REF!&lt;&gt;"",#REF!*'États réultats'!Periodic_rate,"")</definedName>
    <definedName name="Interest" localSheetId="1">IF(#REF!&lt;&gt;"",#REF!*'Frais init'!Periodic_rate,"")</definedName>
    <definedName name="Interest" localSheetId="11">IF(#REF!&lt;&gt;"",#REF!*pointmort!Periodic_rate,"")</definedName>
    <definedName name="Interest" localSheetId="13">IF('Prêt (1)'!XFB1&lt;&gt;"",'Prêt (1)'!XFD1*'Prêt (1)'!Periodic_rate,"")</definedName>
    <definedName name="Interest" localSheetId="14">IF('Prêt (2)'!XFB1&lt;&gt;"",'Prêt (2)'!XFD1*'Prêt (2)'!Periodic_rate,"")</definedName>
    <definedName name="Interest" localSheetId="4">IF(#REF!&lt;&gt;"",#REF!*Ventes!Periodic_rate,"")</definedName>
    <definedName name="Interest" localSheetId="6">IF(#REF!&lt;&gt;"",#REF!*'Ventes an 2'!Periodic_rate,"")</definedName>
    <definedName name="Interest">IF([1]CAL1!XFB1&lt;&gt;"",[1]CAL1!XFD1*[0]!Periodic_rate,"")</definedName>
    <definedName name="Loan_amount" localSheetId="12">#N/A</definedName>
    <definedName name="Loan_amount" localSheetId="10">#N/A</definedName>
    <definedName name="Loan_amount" localSheetId="5">#N/A</definedName>
    <definedName name="Loan_amount" localSheetId="7">#N/A</definedName>
    <definedName name="Loan_amount" localSheetId="2">#N/A</definedName>
    <definedName name="Loan_amount" localSheetId="8">#N/A</definedName>
    <definedName name="Loan_amount" localSheetId="9">#N/A</definedName>
    <definedName name="Loan_amount" localSheetId="1">#N/A</definedName>
    <definedName name="Loan_amount" localSheetId="11">#N/A</definedName>
    <definedName name="Loan_amount" localSheetId="13">'Prêt (1)'!$C$5</definedName>
    <definedName name="Loan_amount" localSheetId="14">'Prêt (2)'!$C$5</definedName>
    <definedName name="Loan_amount" localSheetId="4">#N/A</definedName>
    <definedName name="Loan_amount" localSheetId="6">#N/A</definedName>
    <definedName name="payment.Num" localSheetId="12">#N/A</definedName>
    <definedName name="payment.Num" localSheetId="10">#N/A</definedName>
    <definedName name="payment.Num" localSheetId="5">#N/A</definedName>
    <definedName name="payment.Num" localSheetId="7">#N/A</definedName>
    <definedName name="payment.Num" localSheetId="2">#N/A</definedName>
    <definedName name="payment.Num" localSheetId="8">#N/A</definedName>
    <definedName name="payment.Num" localSheetId="9">#N/A</definedName>
    <definedName name="payment.Num" localSheetId="1">#N/A</definedName>
    <definedName name="payment.Num" localSheetId="11">#N/A</definedName>
    <definedName name="payment.Num" localSheetId="13">IF(OR('Prêt (1)'!A1048576="",'Prêt (1)'!A1048576='Prêt (1)'!Total_payments),"",'Prêt (1)'!A1048576+1)</definedName>
    <definedName name="payment.Num" localSheetId="14">IF(OR('Prêt (2)'!A1048576="",'Prêt (2)'!A1048576='Prêt (2)'!Total_payments),"",'Prêt (2)'!A1048576+1)</definedName>
    <definedName name="payment.Num" localSheetId="4">#N/A</definedName>
    <definedName name="payment.Num" localSheetId="6">#N/A</definedName>
    <definedName name="payment.Num">IF(OR([1]CAL1!A1048576="",[1]CAL1!A1048576=[0]!Total_payments),"",[1]CAL1!A1048576+1)</definedName>
    <definedName name="Payments_per_year" localSheetId="12">#REF!</definedName>
    <definedName name="Payments_per_year" localSheetId="10">#REF!</definedName>
    <definedName name="Payments_per_year" localSheetId="5">#REF!</definedName>
    <definedName name="Payments_per_year" localSheetId="7">#REF!</definedName>
    <definedName name="Payments_per_year" localSheetId="2">#REF!</definedName>
    <definedName name="Payments_per_year" localSheetId="8">#REF!</definedName>
    <definedName name="Payments_per_year" localSheetId="9">#REF!</definedName>
    <definedName name="Payments_per_year" localSheetId="1">#REF!</definedName>
    <definedName name="Payments_per_year" localSheetId="11">#REF!</definedName>
    <definedName name="Payments_per_year" localSheetId="13">'Prêt (1)'!$C$8</definedName>
    <definedName name="Payments_per_year" localSheetId="14">'Prêt (2)'!$C$8</definedName>
    <definedName name="Payments_per_year" localSheetId="4">#REF!</definedName>
    <definedName name="Payments_per_year" localSheetId="6">#REF!</definedName>
    <definedName name="Payments_per_year">[1]CAL1!$C$6</definedName>
    <definedName name="Periodic_rate" localSheetId="12">amort!Annual_interest_rate/amort!Payments_per_year</definedName>
    <definedName name="Periodic_rate" localSheetId="10">bilan!Annual_interest_rate/bilan!Payments_per_year</definedName>
    <definedName name="Periodic_rate" localSheetId="5">'Budget an 1'!Annual_interest_rate/'Budget an 1'!Payments_per_year</definedName>
    <definedName name="Periodic_rate" localSheetId="7">'Budget an 2'!Annual_interest_rate/'Budget an 2'!Payments_per_year</definedName>
    <definedName name="Periodic_rate" localSheetId="2">Coût!Annual_interest_rate/Coût!Payments_per_year</definedName>
    <definedName name="Periodic_rate" localSheetId="8">'États détaillés'!Annual_interest_rate/'États détaillés'!Payments_per_year</definedName>
    <definedName name="Periodic_rate" localSheetId="9">'États réultats'!Annual_interest_rate/'États réultats'!Payments_per_year</definedName>
    <definedName name="Periodic_rate" localSheetId="1">'Frais init'!Annual_interest_rate/'Frais init'!Payments_per_year</definedName>
    <definedName name="Periodic_rate" localSheetId="11">pointmort!Annual_interest_rate/pointmort!Payments_per_year</definedName>
    <definedName name="Periodic_rate" localSheetId="13">'Prêt (1)'!Annual_interest_rate/'Prêt (1)'!Payments_per_year</definedName>
    <definedName name="Periodic_rate" localSheetId="14">'Prêt (2)'!Annual_interest_rate/'Prêt (2)'!Payments_per_year</definedName>
    <definedName name="Periodic_rate" localSheetId="4">Ventes!Annual_interest_rate/Ventes!Payments_per_year</definedName>
    <definedName name="Periodic_rate" localSheetId="6">'Ventes an 2'!Annual_interest_rate/'Ventes an 2'!Payments_per_year</definedName>
    <definedName name="Periodic_rate">[0]!Annual_interest_rate/[0]!Payments_per_year</definedName>
    <definedName name="Pmt_to_use" localSheetId="12">#N/A</definedName>
    <definedName name="Pmt_to_use" localSheetId="10">#N/A</definedName>
    <definedName name="Pmt_to_use" localSheetId="5">#N/A</definedName>
    <definedName name="Pmt_to_use" localSheetId="7">#N/A</definedName>
    <definedName name="Pmt_to_use" localSheetId="2">#REF!</definedName>
    <definedName name="Pmt_to_use" localSheetId="8">#REF!</definedName>
    <definedName name="Pmt_to_use" localSheetId="9">#REF!</definedName>
    <definedName name="Pmt_to_use" localSheetId="1">#REF!</definedName>
    <definedName name="Pmt_to_use" localSheetId="11">#REF!</definedName>
    <definedName name="Pmt_to_use" localSheetId="13">'Prêt (1)'!$C$16</definedName>
    <definedName name="Pmt_to_use" localSheetId="14">'Prêt (2)'!$C$16</definedName>
    <definedName name="Pmt_to_use" localSheetId="4">#REF!</definedName>
    <definedName name="Pmt_to_use" localSheetId="6">#REF!</definedName>
    <definedName name="Pmt_to_use">[1]CAL1!$C$14</definedName>
    <definedName name="Principal" localSheetId="12">#N/A</definedName>
    <definedName name="Principal" localSheetId="10">#N/A</definedName>
    <definedName name="Principal" localSheetId="5">#N/A</definedName>
    <definedName name="Principal" localSheetId="7">#N/A</definedName>
    <definedName name="Principal" localSheetId="2">#N/A</definedName>
    <definedName name="Principal" localSheetId="8">#N/A</definedName>
    <definedName name="Principal" localSheetId="9">#N/A</definedName>
    <definedName name="Principal" localSheetId="1">#N/A</definedName>
    <definedName name="Principal" localSheetId="11">#N/A</definedName>
    <definedName name="Principal" localSheetId="13">IF('Prêt (1)'!XFA1&lt;&gt;"",MIN('Prêt (1)'!XFC1,'Prêt (1)'!Pmt_to_use-'Prêt (1)'!XFD1),"")</definedName>
    <definedName name="Principal" localSheetId="14">IF('Prêt (2)'!XFA1&lt;&gt;"",MIN('Prêt (2)'!XFC1,'Prêt (2)'!Pmt_to_use-'Prêt (2)'!XFD1),"")</definedName>
    <definedName name="Principal" localSheetId="4">#N/A</definedName>
    <definedName name="Principal" localSheetId="6">#N/A</definedName>
    <definedName name="Principal">IF([1]CAL1!XFA1&lt;&gt;"",MIN([1]CAL1!XFC1,[0]!Pmt_to_use-[1]CAL1!XFD1),"")</definedName>
    <definedName name="Principal2">#N/A</definedName>
    <definedName name="Show.Date" localSheetId="12">#N/A</definedName>
    <definedName name="Show.Date" localSheetId="10">#N/A</definedName>
    <definedName name="Show.Date" localSheetId="5">#N/A</definedName>
    <definedName name="Show.Date" localSheetId="7">#N/A</definedName>
    <definedName name="Show.Date" localSheetId="2">#N/A</definedName>
    <definedName name="Show.Date" localSheetId="8">#N/A</definedName>
    <definedName name="Show.Date" localSheetId="9">#N/A</definedName>
    <definedName name="Show.Date" localSheetId="1">#N/A</definedName>
    <definedName name="Show.Date" localSheetId="11">#N/A</definedName>
    <definedName name="Show.Date" localSheetId="13">IF('Prêt (1)'!XFD1&lt;&gt;"",DATE(YEAR('Prêt (1)'!First_payment_due),MONTH('Prêt (1)'!First_payment_due)+('Prêt (1)'!XFD1-1)*12/'Prêt (1)'!Payments_per_year,DAY('Prêt (1)'!First_payment_due)),"")</definedName>
    <definedName name="Show.Date" localSheetId="14">IF('Prêt (2)'!XFD1&lt;&gt;"",DATE(YEAR('Prêt (2)'!First_payment_due),MONTH('Prêt (2)'!First_payment_due)+('Prêt (2)'!XFD1-1)*12/'Prêt (2)'!Payments_per_year,DAY('Prêt (2)'!First_payment_due)),"")</definedName>
    <definedName name="Show.Date" localSheetId="4">#N/A</definedName>
    <definedName name="Show.Date" localSheetId="6">#N/A</definedName>
    <definedName name="Show.Date">IF([1]CAL1!XFD1&lt;&gt;"",DATE(YEAR([0]!First_payment_due),MONTH([0]!First_payment_due)+([1]CAL1!XFD1-1)*12/[0]!Payments_per_year,DAY([0]!First_payment_due)),"")</definedName>
    <definedName name="t">#N/A</definedName>
    <definedName name="Table_beg_bal" localSheetId="12">#N/A</definedName>
    <definedName name="Table_beg_bal" localSheetId="10">#N/A</definedName>
    <definedName name="Table_beg_bal" localSheetId="5">#N/A</definedName>
    <definedName name="Table_beg_bal" localSheetId="7">#N/A</definedName>
    <definedName name="Table_beg_bal" localSheetId="2">#N/A</definedName>
    <definedName name="Table_beg_bal" localSheetId="8">#N/A</definedName>
    <definedName name="Table_beg_bal" localSheetId="9">#N/A</definedName>
    <definedName name="Table_beg_bal" localSheetId="1">#N/A</definedName>
    <definedName name="Table_beg_bal" localSheetId="11">#N/A</definedName>
    <definedName name="Table_beg_bal" localSheetId="13">'Prêt (1)'!$G$16</definedName>
    <definedName name="Table_beg_bal" localSheetId="14">'Prêt (2)'!$G$16</definedName>
    <definedName name="Table_beg_bal" localSheetId="4">#N/A</definedName>
    <definedName name="Table_beg_bal" localSheetId="6">#N/A</definedName>
    <definedName name="Table_prior_interest" localSheetId="12">#N/A</definedName>
    <definedName name="Table_prior_interest" localSheetId="10">#N/A</definedName>
    <definedName name="Table_prior_interest" localSheetId="5">#N/A</definedName>
    <definedName name="Table_prior_interest" localSheetId="7">#N/A</definedName>
    <definedName name="Table_prior_interest" localSheetId="2">#N/A</definedName>
    <definedName name="Table_prior_interest" localSheetId="8">#N/A</definedName>
    <definedName name="Table_prior_interest" localSheetId="9">#N/A</definedName>
    <definedName name="Table_prior_interest" localSheetId="1">#N/A</definedName>
    <definedName name="Table_prior_interest" localSheetId="11">#N/A</definedName>
    <definedName name="Table_prior_interest" localSheetId="13">'Prêt (1)'!$G$17</definedName>
    <definedName name="Table_prior_interest" localSheetId="14">'Prêt (2)'!$G$17</definedName>
    <definedName name="Table_prior_interest" localSheetId="4">#N/A</definedName>
    <definedName name="Table_prior_interest" localSheetId="6">#N/A</definedName>
    <definedName name="Term_in_years" localSheetId="12">#N/A</definedName>
    <definedName name="Term_in_years" localSheetId="10">#N/A</definedName>
    <definedName name="Term_in_years" localSheetId="5">#N/A</definedName>
    <definedName name="Term_in_years" localSheetId="7">#N/A</definedName>
    <definedName name="Term_in_years" localSheetId="2">#N/A</definedName>
    <definedName name="Term_in_years" localSheetId="8">#N/A</definedName>
    <definedName name="Term_in_years" localSheetId="9">#N/A</definedName>
    <definedName name="Term_in_years" localSheetId="1">#N/A</definedName>
    <definedName name="Term_in_years" localSheetId="11">#N/A</definedName>
    <definedName name="Term_in_years" localSheetId="13">'Prêt (1)'!$C$7</definedName>
    <definedName name="Term_in_years" localSheetId="14">'Prêt (2)'!$C$7</definedName>
    <definedName name="Term_in_years" localSheetId="4">#N/A</definedName>
    <definedName name="Term_in_years" localSheetId="6">#N/A</definedName>
    <definedName name="Term_in_years">[1]CAL1!$C$5</definedName>
    <definedName name="Total_payments" localSheetId="12">amort!Payments_per_year*amort!Term_in_years</definedName>
    <definedName name="Total_payments" localSheetId="10">bilan!Payments_per_year*bilan!Term_in_years</definedName>
    <definedName name="Total_payments" localSheetId="5">'Budget an 1'!Payments_per_year*'Budget an 1'!Term_in_years</definedName>
    <definedName name="Total_payments" localSheetId="7">'Budget an 2'!Payments_per_year*'Budget an 2'!Term_in_years</definedName>
    <definedName name="Total_payments" localSheetId="2">Coût!Payments_per_year*Coût!Term_in_years</definedName>
    <definedName name="Total_payments" localSheetId="8">'États détaillés'!Payments_per_year*'États détaillés'!Term_in_years</definedName>
    <definedName name="Total_payments" localSheetId="9">'États réultats'!Payments_per_year*'États réultats'!Term_in_years</definedName>
    <definedName name="Total_payments" localSheetId="1">'Frais init'!Payments_per_year*'Frais init'!Term_in_years</definedName>
    <definedName name="Total_payments" localSheetId="11">pointmort!Payments_per_year*pointmort!Term_in_years</definedName>
    <definedName name="Total_payments" localSheetId="13">'Prêt (1)'!Payments_per_year*'Prêt (1)'!Term_in_years</definedName>
    <definedName name="Total_payments" localSheetId="14">'Prêt (2)'!Payments_per_year*'Prêt (2)'!Term_in_years</definedName>
    <definedName name="Total_payments" localSheetId="4">Ventes!Payments_per_year*Ventes!Term_in_years</definedName>
    <definedName name="Total_payments" localSheetId="6">'Ventes an 2'!Payments_per_year*'Ventes an 2'!Term_in_years</definedName>
    <definedName name="Total_payments">[0]!Payments_per_year*[0]!Term_in_years</definedName>
    <definedName name="_xlnm.Print_Area" localSheetId="12">amort!$A$1:$M$43</definedName>
    <definedName name="_xlnm.Print_Area" localSheetId="10">bilan!$A$1:$L$61</definedName>
    <definedName name="_xlnm.Print_Area" localSheetId="5">'Budget an 1'!$A$1:$P$65</definedName>
    <definedName name="_xlnm.Print_Area" localSheetId="7">'Budget an 2'!$A$1:$P$64</definedName>
    <definedName name="_xlnm.Print_Area" localSheetId="2">Coût!$A$1:$J$43</definedName>
    <definedName name="_xlnm.Print_Area" localSheetId="8">'États détaillés'!$A$1:$I$47</definedName>
    <definedName name="_xlnm.Print_Area" localSheetId="9">'États réultats'!$A$1:$K$42</definedName>
    <definedName name="_xlnm.Print_Area" localSheetId="1">'Frais init'!$A$1:$G$35</definedName>
    <definedName name="_xlnm.Print_Area" localSheetId="0">Instructions!$A$3:$J$55</definedName>
    <definedName name="_xlnm.Print_Area" localSheetId="11">pointmort!$A$1:$G$47</definedName>
    <definedName name="_xlnm.Print_Area" localSheetId="13">'Prêt (1)'!$A$1:$G$111</definedName>
    <definedName name="_xlnm.Print_Area" localSheetId="14">'Prêt (2)'!$A$1:$G$111</definedName>
    <definedName name="_xlnm.Print_Area" localSheetId="4">Ventes!$A$1:$W$41</definedName>
    <definedName name="_xlnm.Print_Area" localSheetId="6">'Ventes an 2'!$A$1:$W$42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21" l="1"/>
  <c r="G27" i="21"/>
  <c r="H27" i="21"/>
  <c r="I27" i="21"/>
  <c r="J27" i="21"/>
  <c r="K27" i="21"/>
  <c r="L27" i="21"/>
  <c r="M27" i="21"/>
  <c r="N27" i="21"/>
  <c r="O27" i="21"/>
  <c r="P27" i="21"/>
  <c r="E27" i="21"/>
  <c r="Q20" i="21"/>
  <c r="R20" i="21" s="1"/>
  <c r="Q21" i="21"/>
  <c r="R21" i="21" s="1"/>
  <c r="Q22" i="21"/>
  <c r="R22" i="21" s="1"/>
  <c r="Q23" i="21"/>
  <c r="R23" i="21" s="1"/>
  <c r="Q7" i="21"/>
  <c r="R7" i="21" s="1"/>
  <c r="Q8" i="21"/>
  <c r="R8" i="21" s="1"/>
  <c r="Q9" i="21"/>
  <c r="R9" i="21" s="1"/>
  <c r="Q10" i="21"/>
  <c r="R10" i="21" s="1"/>
  <c r="F13" i="21"/>
  <c r="G13" i="21"/>
  <c r="H13" i="21"/>
  <c r="I13" i="21"/>
  <c r="J13" i="21"/>
  <c r="K13" i="21"/>
  <c r="L13" i="21"/>
  <c r="M13" i="21"/>
  <c r="N13" i="21"/>
  <c r="O13" i="21"/>
  <c r="P13" i="21"/>
  <c r="E13" i="21"/>
  <c r="G11" i="7" s="1"/>
  <c r="G34" i="8"/>
  <c r="G32" i="8"/>
  <c r="G30" i="8"/>
  <c r="G28" i="8"/>
  <c r="G26" i="8"/>
  <c r="G24" i="8"/>
  <c r="G22" i="8"/>
  <c r="G20" i="8"/>
  <c r="G18" i="8"/>
  <c r="G16" i="8"/>
  <c r="G14" i="8"/>
  <c r="G12" i="8"/>
  <c r="Q25" i="21"/>
  <c r="R25" i="21" s="1"/>
  <c r="Q24" i="21"/>
  <c r="R24" i="21" s="1"/>
  <c r="Q19" i="21"/>
  <c r="R19" i="21" s="1"/>
  <c r="Q18" i="21"/>
  <c r="R18" i="21" s="1"/>
  <c r="G33" i="7"/>
  <c r="G31" i="7"/>
  <c r="G29" i="7"/>
  <c r="G27" i="7"/>
  <c r="G25" i="7"/>
  <c r="G23" i="7"/>
  <c r="G21" i="7"/>
  <c r="G19" i="7"/>
  <c r="G17" i="7"/>
  <c r="G15" i="7"/>
  <c r="G13" i="7"/>
  <c r="Q11" i="21"/>
  <c r="R11" i="21" s="1"/>
  <c r="Q6" i="21"/>
  <c r="R6" i="21" s="1"/>
  <c r="Q5" i="21"/>
  <c r="R5" i="21" s="1"/>
  <c r="Q4" i="21"/>
  <c r="R4" i="21" s="1"/>
  <c r="R13" i="21" l="1"/>
  <c r="R27" i="21"/>
  <c r="B10" i="10"/>
  <c r="B18" i="5"/>
  <c r="C20" i="5"/>
  <c r="C19" i="5"/>
  <c r="C18" i="5"/>
  <c r="C17" i="5"/>
  <c r="O17" i="5" s="1"/>
  <c r="D13" i="13" s="1"/>
  <c r="E13" i="13" s="1"/>
  <c r="C16" i="5"/>
  <c r="E6" i="20"/>
  <c r="E7" i="20" s="1"/>
  <c r="D6" i="20"/>
  <c r="C19" i="13"/>
  <c r="O18" i="18"/>
  <c r="D34" i="13"/>
  <c r="C15" i="13"/>
  <c r="G34" i="13"/>
  <c r="C17" i="13"/>
  <c r="C13" i="13"/>
  <c r="C11" i="13"/>
  <c r="B3" i="13"/>
  <c r="G40" i="13"/>
  <c r="G38" i="13"/>
  <c r="G36" i="13"/>
  <c r="G32" i="13"/>
  <c r="G30" i="13"/>
  <c r="I23" i="13"/>
  <c r="O16" i="18"/>
  <c r="D30" i="13"/>
  <c r="D42" i="13" s="1"/>
  <c r="O17" i="18"/>
  <c r="D32" i="13"/>
  <c r="O19" i="18"/>
  <c r="D36" i="13"/>
  <c r="O20" i="18"/>
  <c r="D38" i="13"/>
  <c r="O18" i="5"/>
  <c r="D15" i="13" s="1"/>
  <c r="E15" i="13" s="1"/>
  <c r="O19" i="5"/>
  <c r="D17" i="13" s="1"/>
  <c r="E17" i="13" s="1"/>
  <c r="O20" i="5"/>
  <c r="D19" i="13" s="1"/>
  <c r="O16" i="5"/>
  <c r="D11" i="13" s="1"/>
  <c r="E11" i="13" s="1"/>
  <c r="F32" i="15"/>
  <c r="G19" i="4" s="1"/>
  <c r="B19" i="5"/>
  <c r="B17" i="13" s="1"/>
  <c r="B16" i="5"/>
  <c r="B11" i="13"/>
  <c r="B30" i="13" s="1"/>
  <c r="B21" i="5"/>
  <c r="B21" i="13" s="1"/>
  <c r="B20" i="5"/>
  <c r="B19" i="13" s="1"/>
  <c r="B17" i="5"/>
  <c r="B13" i="13" s="1"/>
  <c r="J36" i="14"/>
  <c r="G36" i="14"/>
  <c r="J10" i="14"/>
  <c r="G10" i="14"/>
  <c r="B2" i="14"/>
  <c r="O58" i="18"/>
  <c r="J51" i="14" s="1"/>
  <c r="O61" i="18"/>
  <c r="J53" i="14" s="1"/>
  <c r="T29" i="7"/>
  <c r="T31" i="7"/>
  <c r="U31" i="7"/>
  <c r="T33" i="7"/>
  <c r="U33" i="7"/>
  <c r="I10" i="8" s="1"/>
  <c r="V33" i="7"/>
  <c r="T30" i="8"/>
  <c r="T32" i="8"/>
  <c r="U32" i="8"/>
  <c r="T34" i="8"/>
  <c r="U34" i="8"/>
  <c r="V34" i="8"/>
  <c r="O58" i="5"/>
  <c r="O44" i="5"/>
  <c r="G37" i="14" s="1"/>
  <c r="J37" i="14" s="1"/>
  <c r="O62" i="5"/>
  <c r="G53" i="14" s="1"/>
  <c r="O60" i="5"/>
  <c r="G52" i="14"/>
  <c r="O59" i="5"/>
  <c r="G51" i="14" s="1"/>
  <c r="O61" i="5"/>
  <c r="O60" i="18"/>
  <c r="O57" i="18"/>
  <c r="O43" i="18"/>
  <c r="O57" i="5"/>
  <c r="C17" i="16"/>
  <c r="A22" i="16" s="1"/>
  <c r="C13" i="16"/>
  <c r="C16" i="16" s="1"/>
  <c r="G16" i="16"/>
  <c r="O56" i="18"/>
  <c r="G36" i="8"/>
  <c r="H9" i="11" s="1"/>
  <c r="O11" i="18"/>
  <c r="H10" i="11" s="1"/>
  <c r="H14" i="11"/>
  <c r="O22" i="18"/>
  <c r="H15" i="11" s="1"/>
  <c r="O44" i="18"/>
  <c r="G41" i="10" s="1"/>
  <c r="C17" i="6"/>
  <c r="F17" i="6" s="1"/>
  <c r="A22" i="6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B34" i="6" s="1"/>
  <c r="C13" i="6"/>
  <c r="C16" i="6" s="1"/>
  <c r="G35" i="7"/>
  <c r="D9" i="11" s="1"/>
  <c r="O11" i="5"/>
  <c r="D10" i="11" s="1"/>
  <c r="C23" i="5"/>
  <c r="O23" i="5" s="1"/>
  <c r="D14" i="11" s="1"/>
  <c r="O22" i="5"/>
  <c r="D15" i="11"/>
  <c r="O45" i="5"/>
  <c r="D41" i="10" s="1"/>
  <c r="O56" i="5"/>
  <c r="O55" i="18"/>
  <c r="O59" i="18"/>
  <c r="H10" i="8"/>
  <c r="H12" i="8"/>
  <c r="I12" i="8"/>
  <c r="I14" i="8"/>
  <c r="J10" i="8"/>
  <c r="J12" i="8"/>
  <c r="J14" i="8"/>
  <c r="J16" i="8"/>
  <c r="K12" i="8"/>
  <c r="K14" i="8"/>
  <c r="K16" i="8"/>
  <c r="K18" i="8"/>
  <c r="L14" i="8"/>
  <c r="K40" i="8" s="1"/>
  <c r="L16" i="8"/>
  <c r="L18" i="8"/>
  <c r="L20" i="8"/>
  <c r="M16" i="8"/>
  <c r="L40" i="8" s="1"/>
  <c r="M18" i="8"/>
  <c r="M20" i="8"/>
  <c r="M22" i="8"/>
  <c r="N18" i="8"/>
  <c r="M40" i="8" s="1"/>
  <c r="N20" i="8"/>
  <c r="N22" i="8"/>
  <c r="N24" i="8"/>
  <c r="O20" i="8"/>
  <c r="O22" i="8"/>
  <c r="O24" i="8"/>
  <c r="O26" i="8"/>
  <c r="P22" i="8"/>
  <c r="O40" i="8" s="1"/>
  <c r="P24" i="8"/>
  <c r="P26" i="8"/>
  <c r="P28" i="8"/>
  <c r="Q24" i="8"/>
  <c r="P40" i="8" s="1"/>
  <c r="Q26" i="8"/>
  <c r="Q28" i="8"/>
  <c r="Q30" i="8"/>
  <c r="R26" i="8"/>
  <c r="Q40" i="8" s="1"/>
  <c r="R28" i="8"/>
  <c r="R30" i="8"/>
  <c r="R32" i="8"/>
  <c r="S28" i="8"/>
  <c r="S30" i="8"/>
  <c r="S32" i="8"/>
  <c r="S34" i="8"/>
  <c r="H11" i="7"/>
  <c r="H37" i="7" s="1"/>
  <c r="I11" i="7"/>
  <c r="I13" i="7"/>
  <c r="J11" i="7"/>
  <c r="H39" i="7" s="1"/>
  <c r="J13" i="7"/>
  <c r="J15" i="7"/>
  <c r="K11" i="7"/>
  <c r="K13" i="7"/>
  <c r="K15" i="7"/>
  <c r="J39" i="7" s="1"/>
  <c r="K17" i="7"/>
  <c r="L13" i="7"/>
  <c r="L15" i="7"/>
  <c r="K39" i="7" s="1"/>
  <c r="L17" i="7"/>
  <c r="L19" i="7"/>
  <c r="M15" i="7"/>
  <c r="M17" i="7"/>
  <c r="L39" i="7" s="1"/>
  <c r="M19" i="7"/>
  <c r="M21" i="7"/>
  <c r="N17" i="7"/>
  <c r="N19" i="7"/>
  <c r="N21" i="7"/>
  <c r="N23" i="7"/>
  <c r="O19" i="7"/>
  <c r="O21" i="7"/>
  <c r="O23" i="7"/>
  <c r="N39" i="7" s="1"/>
  <c r="O25" i="7"/>
  <c r="P21" i="7"/>
  <c r="P23" i="7"/>
  <c r="O39" i="7" s="1"/>
  <c r="P25" i="7"/>
  <c r="P27" i="7"/>
  <c r="Q23" i="7"/>
  <c r="Q25" i="7"/>
  <c r="P39" i="7" s="1"/>
  <c r="Q27" i="7"/>
  <c r="Q29" i="7"/>
  <c r="R25" i="7"/>
  <c r="R27" i="7"/>
  <c r="R29" i="7"/>
  <c r="R31" i="7"/>
  <c r="S27" i="7"/>
  <c r="S29" i="7"/>
  <c r="S31" i="7"/>
  <c r="R39" i="7" s="1"/>
  <c r="S33" i="7"/>
  <c r="D37" i="17"/>
  <c r="D15" i="17"/>
  <c r="D25" i="17"/>
  <c r="D27" i="17" s="1"/>
  <c r="O38" i="5"/>
  <c r="O41" i="5"/>
  <c r="O30" i="5"/>
  <c r="D9" i="10" s="1"/>
  <c r="O36" i="5"/>
  <c r="D30" i="10" s="1"/>
  <c r="C5" i="5"/>
  <c r="D5" i="5"/>
  <c r="E5" i="5"/>
  <c r="F5" i="5"/>
  <c r="G5" i="5"/>
  <c r="H5" i="5"/>
  <c r="I5" i="5"/>
  <c r="J5" i="5"/>
  <c r="K5" i="5"/>
  <c r="L5" i="5"/>
  <c r="M5" i="5"/>
  <c r="N5" i="5"/>
  <c r="B2" i="5"/>
  <c r="O33" i="5"/>
  <c r="D27" i="10" s="1"/>
  <c r="O37" i="5"/>
  <c r="D10" i="10" s="1"/>
  <c r="O39" i="5"/>
  <c r="D40" i="10" s="1"/>
  <c r="O24" i="5"/>
  <c r="D19" i="10" s="1"/>
  <c r="O25" i="5"/>
  <c r="D20" i="10" s="1"/>
  <c r="O26" i="5"/>
  <c r="D21" i="10" s="1"/>
  <c r="O27" i="5"/>
  <c r="D22" i="10" s="1"/>
  <c r="O28" i="5"/>
  <c r="D23" i="10" s="1"/>
  <c r="O29" i="5"/>
  <c r="D24" i="10" s="1"/>
  <c r="O31" i="5"/>
  <c r="D25" i="10" s="1"/>
  <c r="O32" i="5"/>
  <c r="D26" i="10" s="1"/>
  <c r="O34" i="5"/>
  <c r="D28" i="10" s="1"/>
  <c r="O35" i="5"/>
  <c r="D29" i="10" s="1"/>
  <c r="O40" i="5"/>
  <c r="D31" i="10" s="1"/>
  <c r="O42" i="5"/>
  <c r="D32" i="10" s="1"/>
  <c r="O39" i="18"/>
  <c r="O29" i="18"/>
  <c r="G9" i="10" s="1"/>
  <c r="O37" i="18"/>
  <c r="B2" i="18"/>
  <c r="D5" i="18"/>
  <c r="E5" i="18"/>
  <c r="F5" i="18"/>
  <c r="G5" i="18"/>
  <c r="H5" i="18"/>
  <c r="I5" i="18"/>
  <c r="J5" i="18"/>
  <c r="K5" i="18"/>
  <c r="L5" i="18"/>
  <c r="M5" i="18"/>
  <c r="N5" i="18"/>
  <c r="C5" i="18"/>
  <c r="B61" i="18"/>
  <c r="B60" i="18"/>
  <c r="B59" i="18"/>
  <c r="B58" i="18"/>
  <c r="B57" i="18"/>
  <c r="B55" i="18"/>
  <c r="B48" i="18"/>
  <c r="B46" i="18"/>
  <c r="O40" i="18"/>
  <c r="G31" i="10" s="1"/>
  <c r="B19" i="18"/>
  <c r="B20" i="18"/>
  <c r="B16" i="18"/>
  <c r="B47" i="18"/>
  <c r="B45" i="18"/>
  <c r="O32" i="18"/>
  <c r="G27" i="10" s="1"/>
  <c r="O35" i="18"/>
  <c r="G30" i="10" s="1"/>
  <c r="O36" i="18"/>
  <c r="G10" i="10" s="1"/>
  <c r="O23" i="18"/>
  <c r="G19" i="10" s="1"/>
  <c r="O24" i="18"/>
  <c r="G20" i="10" s="1"/>
  <c r="O25" i="18"/>
  <c r="G21" i="10" s="1"/>
  <c r="O26" i="18"/>
  <c r="G22" i="10" s="1"/>
  <c r="O27" i="18"/>
  <c r="G23" i="10" s="1"/>
  <c r="O28" i="18"/>
  <c r="G24" i="10" s="1"/>
  <c r="O30" i="18"/>
  <c r="G25" i="10" s="1"/>
  <c r="O31" i="18"/>
  <c r="G26" i="10" s="1"/>
  <c r="O33" i="18"/>
  <c r="G28" i="10" s="1"/>
  <c r="O34" i="18"/>
  <c r="G29" i="10" s="1"/>
  <c r="O38" i="18"/>
  <c r="G40" i="10" s="1"/>
  <c r="O41" i="18"/>
  <c r="G32" i="10" s="1"/>
  <c r="F11" i="4"/>
  <c r="I11" i="4" s="1"/>
  <c r="G11" i="4"/>
  <c r="I39" i="4"/>
  <c r="I31" i="4"/>
  <c r="D32" i="15"/>
  <c r="F19" i="4" s="1"/>
  <c r="C21" i="5" s="1"/>
  <c r="G6" i="10"/>
  <c r="D6" i="10"/>
  <c r="D6" i="11" s="1"/>
  <c r="D5" i="10"/>
  <c r="D5" i="11" s="1"/>
  <c r="B2" i="10"/>
  <c r="G5" i="10"/>
  <c r="H5" i="11" s="1"/>
  <c r="H6" i="11"/>
  <c r="B2" i="11"/>
  <c r="B2" i="15"/>
  <c r="F11" i="12"/>
  <c r="B2" i="12"/>
  <c r="A2" i="6"/>
  <c r="F16" i="6"/>
  <c r="B23" i="6"/>
  <c r="B27" i="6"/>
  <c r="B31" i="6"/>
  <c r="A2" i="16"/>
  <c r="F16" i="16"/>
  <c r="F17" i="16"/>
  <c r="G17" i="16"/>
  <c r="B22" i="16"/>
  <c r="B3" i="7"/>
  <c r="E33" i="7"/>
  <c r="E31" i="7"/>
  <c r="E29" i="7"/>
  <c r="E27" i="7"/>
  <c r="E25" i="7"/>
  <c r="E23" i="7"/>
  <c r="E21" i="7"/>
  <c r="E19" i="7"/>
  <c r="E17" i="7"/>
  <c r="E15" i="7"/>
  <c r="E13" i="7"/>
  <c r="C23" i="7"/>
  <c r="E11" i="7"/>
  <c r="Q39" i="7"/>
  <c r="M39" i="7"/>
  <c r="I39" i="7"/>
  <c r="S8" i="8"/>
  <c r="E34" i="8"/>
  <c r="R8" i="8"/>
  <c r="E32" i="8" s="1"/>
  <c r="Q8" i="8"/>
  <c r="E30" i="8"/>
  <c r="P8" i="8"/>
  <c r="E28" i="8" s="1"/>
  <c r="O8" i="8"/>
  <c r="E26" i="8"/>
  <c r="N8" i="8"/>
  <c r="E24" i="8" s="1"/>
  <c r="M8" i="8"/>
  <c r="E22" i="8"/>
  <c r="L8" i="8"/>
  <c r="E20" i="8" s="1"/>
  <c r="K8" i="8"/>
  <c r="E18" i="8"/>
  <c r="J8" i="8"/>
  <c r="E16" i="8" s="1"/>
  <c r="I8" i="8"/>
  <c r="E14" i="8"/>
  <c r="H8" i="8"/>
  <c r="E12" i="8" s="1"/>
  <c r="B3" i="8"/>
  <c r="C24" i="8"/>
  <c r="J40" i="8"/>
  <c r="N40" i="8"/>
  <c r="R40" i="8"/>
  <c r="B38" i="13" l="1"/>
  <c r="D23" i="14"/>
  <c r="B30" i="6"/>
  <c r="B22" i="6"/>
  <c r="H18" i="11"/>
  <c r="B33" i="6"/>
  <c r="B29" i="6"/>
  <c r="B25" i="6"/>
  <c r="G16" i="6"/>
  <c r="C22" i="6" s="1"/>
  <c r="D22" i="6" s="1"/>
  <c r="C47" i="5" s="1"/>
  <c r="E19" i="13"/>
  <c r="M19" i="13" s="1"/>
  <c r="J38" i="13" s="1"/>
  <c r="B26" i="6"/>
  <c r="B21" i="18"/>
  <c r="B32" i="6"/>
  <c r="B28" i="6"/>
  <c r="B24" i="6"/>
  <c r="D11" i="12"/>
  <c r="B17" i="18"/>
  <c r="D18" i="11"/>
  <c r="E22" i="6"/>
  <c r="C46" i="5" s="1"/>
  <c r="G8" i="10"/>
  <c r="G13" i="10" s="1"/>
  <c r="H23" i="11" s="1"/>
  <c r="F16" i="12" s="1"/>
  <c r="D8" i="10"/>
  <c r="D13" i="10" s="1"/>
  <c r="D23" i="11" s="1"/>
  <c r="D16" i="12" s="1"/>
  <c r="D10" i="12"/>
  <c r="F10" i="12"/>
  <c r="F20" i="4"/>
  <c r="A35" i="6"/>
  <c r="B40" i="13"/>
  <c r="D25" i="14"/>
  <c r="C21" i="13"/>
  <c r="G20" i="4"/>
  <c r="G34" i="4" s="1"/>
  <c r="F23" i="14"/>
  <c r="J19" i="13"/>
  <c r="K19" i="13" s="1"/>
  <c r="F19" i="14"/>
  <c r="J15" i="13"/>
  <c r="K15" i="13" s="1"/>
  <c r="M15" i="13" s="1"/>
  <c r="J34" i="13" s="1"/>
  <c r="C34" i="13"/>
  <c r="E34" i="13" s="1"/>
  <c r="C23" i="13"/>
  <c r="C22" i="16"/>
  <c r="A23" i="16"/>
  <c r="B32" i="13"/>
  <c r="D17" i="14"/>
  <c r="B36" i="13"/>
  <c r="D21" i="14"/>
  <c r="M11" i="13"/>
  <c r="J30" i="13" s="1"/>
  <c r="F15" i="14"/>
  <c r="C30" i="13"/>
  <c r="E30" i="13" s="1"/>
  <c r="J11" i="13"/>
  <c r="K11" i="13" s="1"/>
  <c r="J17" i="13"/>
  <c r="K17" i="13" s="1"/>
  <c r="M17" i="13" s="1"/>
  <c r="J36" i="13" s="1"/>
  <c r="C36" i="13"/>
  <c r="E36" i="13" s="1"/>
  <c r="F21" i="14"/>
  <c r="J13" i="13"/>
  <c r="K13" i="13" s="1"/>
  <c r="M13" i="13" s="1"/>
  <c r="J32" i="13" s="1"/>
  <c r="C32" i="13"/>
  <c r="E32" i="13" s="1"/>
  <c r="F17" i="14"/>
  <c r="D15" i="14"/>
  <c r="H38" i="8"/>
  <c r="C10" i="18" s="1"/>
  <c r="H40" i="8"/>
  <c r="Q37" i="7"/>
  <c r="L10" i="5" s="1"/>
  <c r="L13" i="5" s="1"/>
  <c r="O38" i="8"/>
  <c r="J10" i="18" s="1"/>
  <c r="J13" i="18" s="1"/>
  <c r="S38" i="8"/>
  <c r="N10" i="18" s="1"/>
  <c r="N13" i="18" s="1"/>
  <c r="M37" i="7"/>
  <c r="H10" i="5" s="1"/>
  <c r="H13" i="5" s="1"/>
  <c r="K38" i="8"/>
  <c r="F10" i="18" s="1"/>
  <c r="F13" i="18" s="1"/>
  <c r="S40" i="8"/>
  <c r="J9" i="14" s="1"/>
  <c r="S37" i="7"/>
  <c r="N10" i="5" s="1"/>
  <c r="N13" i="5" s="1"/>
  <c r="K37" i="7"/>
  <c r="F10" i="5" s="1"/>
  <c r="F13" i="5" s="1"/>
  <c r="Q38" i="8"/>
  <c r="L10" i="18" s="1"/>
  <c r="L13" i="18" s="1"/>
  <c r="I38" i="8"/>
  <c r="D10" i="18" s="1"/>
  <c r="D13" i="18" s="1"/>
  <c r="O37" i="7"/>
  <c r="J10" i="5" s="1"/>
  <c r="J13" i="5" s="1"/>
  <c r="I37" i="7"/>
  <c r="D10" i="5" s="1"/>
  <c r="D13" i="5" s="1"/>
  <c r="M38" i="8"/>
  <c r="H10" i="18" s="1"/>
  <c r="H13" i="18" s="1"/>
  <c r="S39" i="7"/>
  <c r="G9" i="14" s="1"/>
  <c r="R37" i="7"/>
  <c r="M10" i="5" s="1"/>
  <c r="M13" i="5" s="1"/>
  <c r="N37" i="7"/>
  <c r="I10" i="5" s="1"/>
  <c r="I13" i="5" s="1"/>
  <c r="J37" i="7"/>
  <c r="E10" i="5" s="1"/>
  <c r="E13" i="5" s="1"/>
  <c r="P38" i="8"/>
  <c r="K10" i="18" s="1"/>
  <c r="K13" i="18" s="1"/>
  <c r="L38" i="8"/>
  <c r="G10" i="18" s="1"/>
  <c r="G13" i="18" s="1"/>
  <c r="P37" i="7"/>
  <c r="K10" i="5" s="1"/>
  <c r="K13" i="5" s="1"/>
  <c r="L37" i="7"/>
  <c r="G10" i="5" s="1"/>
  <c r="G13" i="5" s="1"/>
  <c r="R38" i="8"/>
  <c r="M10" i="18" s="1"/>
  <c r="M13" i="18" s="1"/>
  <c r="N38" i="8"/>
  <c r="I10" i="18" s="1"/>
  <c r="I13" i="18" s="1"/>
  <c r="J38" i="8"/>
  <c r="E10" i="18" s="1"/>
  <c r="C10" i="5"/>
  <c r="C13" i="5" s="1"/>
  <c r="C13" i="18"/>
  <c r="D12" i="11"/>
  <c r="F9" i="11" s="1"/>
  <c r="H12" i="11"/>
  <c r="J9" i="11" s="1"/>
  <c r="I40" i="8"/>
  <c r="O21" i="5"/>
  <c r="D21" i="13" s="1"/>
  <c r="E8" i="20"/>
  <c r="D8" i="20"/>
  <c r="D7" i="20"/>
  <c r="C38" i="13" l="1"/>
  <c r="E38" i="13" s="1"/>
  <c r="F22" i="6"/>
  <c r="C23" i="6" s="1"/>
  <c r="D23" i="6" s="1"/>
  <c r="E23" i="6" s="1"/>
  <c r="D46" i="5" s="1"/>
  <c r="G17" i="6"/>
  <c r="G22" i="6" s="1"/>
  <c r="G23" i="6" s="1"/>
  <c r="I30" i="13"/>
  <c r="K30" i="13" s="1"/>
  <c r="I16" i="14" s="1"/>
  <c r="F16" i="14"/>
  <c r="G16" i="14" s="1"/>
  <c r="A24" i="16"/>
  <c r="B23" i="16"/>
  <c r="D22" i="16"/>
  <c r="I19" i="14"/>
  <c r="I34" i="13"/>
  <c r="K34" i="13" s="1"/>
  <c r="I20" i="14" s="1"/>
  <c r="F20" i="14"/>
  <c r="G20" i="14" s="1"/>
  <c r="I23" i="14"/>
  <c r="I38" i="13"/>
  <c r="K38" i="13" s="1"/>
  <c r="I24" i="14" s="1"/>
  <c r="F24" i="14"/>
  <c r="K46" i="14"/>
  <c r="H46" i="14"/>
  <c r="I37" i="4"/>
  <c r="I41" i="4" s="1"/>
  <c r="I17" i="14"/>
  <c r="F18" i="14"/>
  <c r="G18" i="14" s="1"/>
  <c r="I32" i="13"/>
  <c r="K32" i="13" s="1"/>
  <c r="I18" i="14" s="1"/>
  <c r="I21" i="14"/>
  <c r="F22" i="14"/>
  <c r="G22" i="14" s="1"/>
  <c r="I36" i="13"/>
  <c r="K36" i="13" s="1"/>
  <c r="I22" i="14" s="1"/>
  <c r="I15" i="14"/>
  <c r="J16" i="14" s="1"/>
  <c r="G24" i="14"/>
  <c r="D47" i="5"/>
  <c r="A36" i="6"/>
  <c r="B35" i="6"/>
  <c r="I20" i="4"/>
  <c r="I22" i="4" s="1"/>
  <c r="D45" i="12" s="1"/>
  <c r="G10" i="8"/>
  <c r="O10" i="5"/>
  <c r="G38" i="8"/>
  <c r="G37" i="7"/>
  <c r="E13" i="18"/>
  <c r="O10" i="18"/>
  <c r="K13" i="10"/>
  <c r="J23" i="11"/>
  <c r="J18" i="11"/>
  <c r="J15" i="11"/>
  <c r="J12" i="11"/>
  <c r="F19" i="12"/>
  <c r="F22" i="12" s="1"/>
  <c r="H21" i="11"/>
  <c r="J16" i="11"/>
  <c r="J14" i="11"/>
  <c r="J10" i="11"/>
  <c r="F23" i="11"/>
  <c r="F18" i="11"/>
  <c r="F15" i="11"/>
  <c r="F12" i="11"/>
  <c r="J38" i="11"/>
  <c r="D19" i="12"/>
  <c r="D22" i="12" s="1"/>
  <c r="D21" i="11"/>
  <c r="J13" i="10"/>
  <c r="F16" i="11"/>
  <c r="F14" i="11"/>
  <c r="F10" i="11"/>
  <c r="F38" i="11"/>
  <c r="O13" i="5"/>
  <c r="D23" i="13"/>
  <c r="E21" i="13"/>
  <c r="E9" i="20"/>
  <c r="D9" i="20"/>
  <c r="M30" i="13" l="1"/>
  <c r="A37" i="6"/>
  <c r="B36" i="6"/>
  <c r="J22" i="14"/>
  <c r="J18" i="14"/>
  <c r="L40" i="4"/>
  <c r="J24" i="14"/>
  <c r="J20" i="14"/>
  <c r="C49" i="5"/>
  <c r="G22" i="16"/>
  <c r="E22" i="16"/>
  <c r="M36" i="13"/>
  <c r="M32" i="13"/>
  <c r="M38" i="13"/>
  <c r="M34" i="13"/>
  <c r="A25" i="16"/>
  <c r="B24" i="16"/>
  <c r="F23" i="6"/>
  <c r="C24" i="6" s="1"/>
  <c r="O13" i="18"/>
  <c r="D25" i="11"/>
  <c r="F25" i="11" s="1"/>
  <c r="F21" i="11"/>
  <c r="H25" i="11"/>
  <c r="J25" i="11" s="1"/>
  <c r="J21" i="11"/>
  <c r="H20" i="10"/>
  <c r="H22" i="10"/>
  <c r="H19" i="10"/>
  <c r="H9" i="10"/>
  <c r="H11" i="10"/>
  <c r="H41" i="10"/>
  <c r="H21" i="10"/>
  <c r="H23" i="10"/>
  <c r="H13" i="10"/>
  <c r="H10" i="10"/>
  <c r="H8" i="10"/>
  <c r="H26" i="10"/>
  <c r="H32" i="10"/>
  <c r="H28" i="10"/>
  <c r="H25" i="10"/>
  <c r="H27" i="10"/>
  <c r="H24" i="10"/>
  <c r="H29" i="10"/>
  <c r="H30" i="10"/>
  <c r="H31" i="10"/>
  <c r="H40" i="10"/>
  <c r="E41" i="10"/>
  <c r="E20" i="10"/>
  <c r="E22" i="10"/>
  <c r="E24" i="10"/>
  <c r="E26" i="10"/>
  <c r="E28" i="10"/>
  <c r="E30" i="10"/>
  <c r="E32" i="10"/>
  <c r="E9" i="10"/>
  <c r="E11" i="10"/>
  <c r="E40" i="10"/>
  <c r="E21" i="10"/>
  <c r="E23" i="10"/>
  <c r="E25" i="10"/>
  <c r="E27" i="10"/>
  <c r="E29" i="10"/>
  <c r="E31" i="10"/>
  <c r="E13" i="10"/>
  <c r="E10" i="10"/>
  <c r="E8" i="10"/>
  <c r="E19" i="10"/>
  <c r="C40" i="13"/>
  <c r="J21" i="13"/>
  <c r="E23" i="13"/>
  <c r="F25" i="14"/>
  <c r="E10" i="20"/>
  <c r="D10" i="20"/>
  <c r="D24" i="6" l="1"/>
  <c r="C48" i="5"/>
  <c r="F22" i="16"/>
  <c r="C23" i="16" s="1"/>
  <c r="A38" i="6"/>
  <c r="B37" i="6"/>
  <c r="A26" i="16"/>
  <c r="B25" i="16"/>
  <c r="K21" i="13"/>
  <c r="J23" i="13"/>
  <c r="D33" i="10" s="1"/>
  <c r="E40" i="13"/>
  <c r="C42" i="13"/>
  <c r="E11" i="20"/>
  <c r="D11" i="20"/>
  <c r="A27" i="16" l="1"/>
  <c r="B26" i="16"/>
  <c r="D23" i="16"/>
  <c r="A39" i="6"/>
  <c r="B38" i="6"/>
  <c r="C51" i="5"/>
  <c r="E24" i="6"/>
  <c r="E47" i="5"/>
  <c r="G24" i="6"/>
  <c r="E42" i="13"/>
  <c r="I25" i="14"/>
  <c r="D35" i="10"/>
  <c r="E33" i="10"/>
  <c r="I40" i="13"/>
  <c r="K23" i="13"/>
  <c r="F26" i="14"/>
  <c r="G26" i="14" s="1"/>
  <c r="H28" i="14" s="1"/>
  <c r="M21" i="13"/>
  <c r="E12" i="20"/>
  <c r="D12" i="20"/>
  <c r="C54" i="5" l="1"/>
  <c r="E46" i="5"/>
  <c r="F24" i="6"/>
  <c r="C25" i="6" s="1"/>
  <c r="A40" i="6"/>
  <c r="B39" i="6"/>
  <c r="D49" i="5"/>
  <c r="E23" i="16"/>
  <c r="G23" i="16"/>
  <c r="A28" i="16"/>
  <c r="B27" i="16"/>
  <c r="J40" i="13"/>
  <c r="J42" i="13" s="1"/>
  <c r="G33" i="10" s="1"/>
  <c r="M23" i="13"/>
  <c r="I42" i="13"/>
  <c r="D29" i="11"/>
  <c r="E35" i="10"/>
  <c r="E13" i="20"/>
  <c r="D13" i="20"/>
  <c r="K40" i="13" l="1"/>
  <c r="A41" i="6"/>
  <c r="B40" i="6"/>
  <c r="D25" i="6"/>
  <c r="C64" i="5"/>
  <c r="D7" i="5" s="1"/>
  <c r="A29" i="16"/>
  <c r="B28" i="16"/>
  <c r="D48" i="5"/>
  <c r="F23" i="16"/>
  <c r="C24" i="16" s="1"/>
  <c r="F29" i="11"/>
  <c r="K42" i="13"/>
  <c r="I26" i="14"/>
  <c r="J26" i="14" s="1"/>
  <c r="K28" i="14" s="1"/>
  <c r="M40" i="13"/>
  <c r="M42" i="13" s="1"/>
  <c r="H33" i="10"/>
  <c r="G35" i="10"/>
  <c r="E14" i="20"/>
  <c r="D14" i="20"/>
  <c r="D51" i="5" l="1"/>
  <c r="D24" i="16"/>
  <c r="A30" i="16"/>
  <c r="B29" i="16"/>
  <c r="F47" i="5"/>
  <c r="E25" i="6"/>
  <c r="G25" i="6"/>
  <c r="A42" i="6"/>
  <c r="B41" i="6"/>
  <c r="H29" i="11"/>
  <c r="H35" i="10"/>
  <c r="E15" i="20"/>
  <c r="D15" i="20"/>
  <c r="F46" i="5" l="1"/>
  <c r="F25" i="6"/>
  <c r="C26" i="6" s="1"/>
  <c r="A31" i="16"/>
  <c r="B30" i="16"/>
  <c r="A43" i="6"/>
  <c r="B42" i="6"/>
  <c r="E49" i="5"/>
  <c r="E24" i="16"/>
  <c r="G24" i="16"/>
  <c r="D54" i="5"/>
  <c r="J29" i="11"/>
  <c r="E16" i="20"/>
  <c r="D16" i="20"/>
  <c r="D64" i="5" l="1"/>
  <c r="E7" i="5" s="1"/>
  <c r="E48" i="5"/>
  <c r="F24" i="16"/>
  <c r="C25" i="16" s="1"/>
  <c r="D26" i="6"/>
  <c r="A44" i="6"/>
  <c r="B43" i="6"/>
  <c r="A32" i="16"/>
  <c r="B31" i="16"/>
  <c r="E17" i="20"/>
  <c r="D17" i="20"/>
  <c r="A33" i="16" l="1"/>
  <c r="B32" i="16"/>
  <c r="A45" i="6"/>
  <c r="B44" i="6"/>
  <c r="D25" i="16"/>
  <c r="E26" i="6"/>
  <c r="G47" i="5"/>
  <c r="G26" i="6"/>
  <c r="E51" i="5"/>
  <c r="E18" i="20"/>
  <c r="D18" i="20"/>
  <c r="G46" i="5" l="1"/>
  <c r="F26" i="6"/>
  <c r="C27" i="6" s="1"/>
  <c r="E54" i="5"/>
  <c r="F49" i="5"/>
  <c r="E25" i="16"/>
  <c r="G25" i="16"/>
  <c r="A46" i="6"/>
  <c r="B45" i="6"/>
  <c r="A34" i="16"/>
  <c r="B33" i="16"/>
  <c r="E19" i="20"/>
  <c r="D19" i="20"/>
  <c r="A35" i="16" l="1"/>
  <c r="B34" i="16"/>
  <c r="E64" i="5"/>
  <c r="F7" i="5" s="1"/>
  <c r="D27" i="6"/>
  <c r="A47" i="6"/>
  <c r="B46" i="6"/>
  <c r="F48" i="5"/>
  <c r="F25" i="16"/>
  <c r="C26" i="16" s="1"/>
  <c r="E20" i="20"/>
  <c r="D20" i="20"/>
  <c r="F51" i="5" l="1"/>
  <c r="D26" i="16"/>
  <c r="B47" i="6"/>
  <c r="A48" i="6"/>
  <c r="H47" i="5"/>
  <c r="E27" i="6"/>
  <c r="G27" i="6"/>
  <c r="A36" i="16"/>
  <c r="B35" i="16"/>
  <c r="E21" i="20"/>
  <c r="D21" i="20"/>
  <c r="A37" i="16" l="1"/>
  <c r="B36" i="16"/>
  <c r="H46" i="5"/>
  <c r="F27" i="6"/>
  <c r="C28" i="6" s="1"/>
  <c r="F54" i="5"/>
  <c r="B48" i="6"/>
  <c r="A49" i="6"/>
  <c r="G49" i="5"/>
  <c r="E26" i="16"/>
  <c r="G26" i="16"/>
  <c r="E22" i="20"/>
  <c r="D22" i="20"/>
  <c r="F64" i="5" l="1"/>
  <c r="G7" i="5" s="1"/>
  <c r="G48" i="5"/>
  <c r="F26" i="16"/>
  <c r="C27" i="16" s="1"/>
  <c r="B49" i="6"/>
  <c r="A50" i="6"/>
  <c r="D28" i="6"/>
  <c r="A38" i="16"/>
  <c r="B37" i="16"/>
  <c r="E23" i="20"/>
  <c r="D23" i="20"/>
  <c r="A39" i="16" l="1"/>
  <c r="B38" i="16"/>
  <c r="E28" i="6"/>
  <c r="I47" i="5"/>
  <c r="G28" i="6"/>
  <c r="A51" i="6"/>
  <c r="B50" i="6"/>
  <c r="D27" i="16"/>
  <c r="G51" i="5"/>
  <c r="E24" i="20"/>
  <c r="D24" i="20"/>
  <c r="I46" i="5" l="1"/>
  <c r="F28" i="6"/>
  <c r="C29" i="6" s="1"/>
  <c r="G54" i="5"/>
  <c r="H49" i="5"/>
  <c r="E27" i="16"/>
  <c r="G27" i="16"/>
  <c r="B51" i="6"/>
  <c r="A52" i="6"/>
  <c r="A40" i="16"/>
  <c r="B39" i="16"/>
  <c r="E25" i="20"/>
  <c r="D25" i="20"/>
  <c r="A41" i="16" l="1"/>
  <c r="B40" i="16"/>
  <c r="B52" i="6"/>
  <c r="A53" i="6"/>
  <c r="G64" i="5"/>
  <c r="H7" i="5" s="1"/>
  <c r="H48" i="5"/>
  <c r="H51" i="5" s="1"/>
  <c r="H54" i="5" s="1"/>
  <c r="F27" i="16"/>
  <c r="C28" i="16" s="1"/>
  <c r="D29" i="6"/>
  <c r="E26" i="20"/>
  <c r="D26" i="20"/>
  <c r="D28" i="16" l="1"/>
  <c r="B53" i="6"/>
  <c r="A54" i="6"/>
  <c r="J47" i="5"/>
  <c r="E29" i="6"/>
  <c r="G29" i="6"/>
  <c r="H64" i="5"/>
  <c r="I7" i="5" s="1"/>
  <c r="A42" i="16"/>
  <c r="B41" i="16"/>
  <c r="E27" i="20"/>
  <c r="D27" i="20"/>
  <c r="A43" i="16" l="1"/>
  <c r="B42" i="16"/>
  <c r="A55" i="6"/>
  <c r="B54" i="6"/>
  <c r="J46" i="5"/>
  <c r="F29" i="6"/>
  <c r="C30" i="6" s="1"/>
  <c r="I49" i="5"/>
  <c r="E28" i="16"/>
  <c r="G28" i="16"/>
  <c r="E28" i="20"/>
  <c r="D28" i="20"/>
  <c r="D30" i="6" l="1"/>
  <c r="I48" i="5"/>
  <c r="I51" i="5" s="1"/>
  <c r="I54" i="5" s="1"/>
  <c r="I64" i="5" s="1"/>
  <c r="J7" i="5" s="1"/>
  <c r="F28" i="16"/>
  <c r="C29" i="16" s="1"/>
  <c r="B55" i="6"/>
  <c r="A56" i="6"/>
  <c r="A44" i="16"/>
  <c r="B43" i="16"/>
  <c r="E29" i="20"/>
  <c r="D29" i="20"/>
  <c r="A45" i="16" l="1"/>
  <c r="B44" i="16"/>
  <c r="B56" i="6"/>
  <c r="A57" i="6"/>
  <c r="D29" i="16"/>
  <c r="E30" i="6"/>
  <c r="K47" i="5"/>
  <c r="G30" i="6"/>
  <c r="K46" i="5" l="1"/>
  <c r="F30" i="6"/>
  <c r="C31" i="6" s="1"/>
  <c r="B57" i="6"/>
  <c r="A58" i="6"/>
  <c r="J49" i="5"/>
  <c r="E29" i="16"/>
  <c r="G29" i="16"/>
  <c r="B45" i="16"/>
  <c r="A46" i="16"/>
  <c r="J48" i="5" l="1"/>
  <c r="J51" i="5" s="1"/>
  <c r="J54" i="5" s="1"/>
  <c r="J64" i="5" s="1"/>
  <c r="K7" i="5" s="1"/>
  <c r="F29" i="16"/>
  <c r="C30" i="16" s="1"/>
  <c r="B58" i="6"/>
  <c r="D58" i="6"/>
  <c r="F58" i="6"/>
  <c r="A59" i="6"/>
  <c r="C58" i="6"/>
  <c r="E58" i="6"/>
  <c r="G58" i="6"/>
  <c r="B46" i="16"/>
  <c r="A47" i="16"/>
  <c r="D31" i="6"/>
  <c r="L47" i="5" l="1"/>
  <c r="E31" i="6"/>
  <c r="G31" i="6"/>
  <c r="B47" i="16"/>
  <c r="A48" i="16"/>
  <c r="C59" i="6"/>
  <c r="E59" i="6"/>
  <c r="G59" i="6"/>
  <c r="B59" i="6"/>
  <c r="D59" i="6"/>
  <c r="F59" i="6"/>
  <c r="A60" i="6"/>
  <c r="D30" i="16"/>
  <c r="B60" i="6" l="1"/>
  <c r="D60" i="6"/>
  <c r="F60" i="6"/>
  <c r="A61" i="6"/>
  <c r="C60" i="6"/>
  <c r="E60" i="6"/>
  <c r="G60" i="6"/>
  <c r="B48" i="16"/>
  <c r="A49" i="16"/>
  <c r="L46" i="5"/>
  <c r="F31" i="6"/>
  <c r="C32" i="6" s="1"/>
  <c r="K49" i="5"/>
  <c r="E30" i="16"/>
  <c r="G30" i="16"/>
  <c r="K48" i="5" l="1"/>
  <c r="K51" i="5" s="1"/>
  <c r="K54" i="5" s="1"/>
  <c r="K64" i="5" s="1"/>
  <c r="L7" i="5" s="1"/>
  <c r="F30" i="16"/>
  <c r="C31" i="16" s="1"/>
  <c r="C61" i="6"/>
  <c r="E61" i="6"/>
  <c r="G61" i="6"/>
  <c r="B61" i="6"/>
  <c r="D61" i="6"/>
  <c r="F61" i="6"/>
  <c r="A62" i="6"/>
  <c r="D32" i="6"/>
  <c r="B49" i="16"/>
  <c r="A50" i="16"/>
  <c r="B50" i="16" l="1"/>
  <c r="A51" i="16"/>
  <c r="E32" i="6"/>
  <c r="M47" i="5"/>
  <c r="G32" i="6"/>
  <c r="D31" i="16"/>
  <c r="B62" i="6"/>
  <c r="D62" i="6"/>
  <c r="F62" i="6"/>
  <c r="A63" i="6"/>
  <c r="C62" i="6"/>
  <c r="E62" i="6"/>
  <c r="G62" i="6"/>
  <c r="C63" i="6" l="1"/>
  <c r="E63" i="6"/>
  <c r="G63" i="6"/>
  <c r="B63" i="6"/>
  <c r="D63" i="6"/>
  <c r="F63" i="6"/>
  <c r="A64" i="6"/>
  <c r="M46" i="5"/>
  <c r="F32" i="6"/>
  <c r="C33" i="6" s="1"/>
  <c r="B51" i="16"/>
  <c r="A52" i="16"/>
  <c r="L49" i="5"/>
  <c r="E31" i="16"/>
  <c r="G31" i="16"/>
  <c r="D33" i="6" l="1"/>
  <c r="L48" i="5"/>
  <c r="L51" i="5" s="1"/>
  <c r="L54" i="5" s="1"/>
  <c r="L64" i="5" s="1"/>
  <c r="M7" i="5" s="1"/>
  <c r="F31" i="16"/>
  <c r="C32" i="16" s="1"/>
  <c r="B52" i="16"/>
  <c r="A53" i="16"/>
  <c r="B64" i="6"/>
  <c r="D64" i="6"/>
  <c r="F64" i="6"/>
  <c r="A65" i="6"/>
  <c r="C64" i="6"/>
  <c r="E64" i="6"/>
  <c r="G64" i="6"/>
  <c r="N47" i="5" l="1"/>
  <c r="O47" i="5" s="1"/>
  <c r="E33" i="6"/>
  <c r="G33" i="6"/>
  <c r="C65" i="6"/>
  <c r="E65" i="6"/>
  <c r="G65" i="6"/>
  <c r="B65" i="6"/>
  <c r="D65" i="6"/>
  <c r="F65" i="6"/>
  <c r="A66" i="6"/>
  <c r="B53" i="16"/>
  <c r="A54" i="16"/>
  <c r="D32" i="16"/>
  <c r="M49" i="5" l="1"/>
  <c r="E32" i="16"/>
  <c r="G32" i="16"/>
  <c r="B54" i="16"/>
  <c r="A55" i="16"/>
  <c r="B66" i="6"/>
  <c r="D66" i="6"/>
  <c r="F66" i="6"/>
  <c r="A67" i="6"/>
  <c r="C66" i="6"/>
  <c r="E66" i="6"/>
  <c r="G66" i="6"/>
  <c r="N46" i="5"/>
  <c r="F33" i="6"/>
  <c r="C34" i="6" s="1"/>
  <c r="M48" i="5" l="1"/>
  <c r="M51" i="5" s="1"/>
  <c r="M54" i="5" s="1"/>
  <c r="M64" i="5" s="1"/>
  <c r="N7" i="5" s="1"/>
  <c r="F32" i="16"/>
  <c r="C33" i="16" s="1"/>
  <c r="O46" i="5"/>
  <c r="G38" i="14" s="1"/>
  <c r="C67" i="6"/>
  <c r="E67" i="6"/>
  <c r="G67" i="6"/>
  <c r="B67" i="6"/>
  <c r="D67" i="6"/>
  <c r="F67" i="6"/>
  <c r="A68" i="6"/>
  <c r="D34" i="6"/>
  <c r="B55" i="16"/>
  <c r="A56" i="16"/>
  <c r="B56" i="16" l="1"/>
  <c r="A57" i="16"/>
  <c r="C46" i="18"/>
  <c r="E34" i="6"/>
  <c r="G34" i="6"/>
  <c r="D33" i="16"/>
  <c r="B68" i="6"/>
  <c r="D68" i="6"/>
  <c r="F68" i="6"/>
  <c r="A69" i="6"/>
  <c r="C68" i="6"/>
  <c r="E68" i="6"/>
  <c r="G68" i="6"/>
  <c r="C69" i="6" l="1"/>
  <c r="E69" i="6"/>
  <c r="G69" i="6"/>
  <c r="B69" i="6"/>
  <c r="D69" i="6"/>
  <c r="F69" i="6"/>
  <c r="A70" i="6"/>
  <c r="B57" i="16"/>
  <c r="A58" i="16"/>
  <c r="N49" i="5"/>
  <c r="O49" i="5" s="1"/>
  <c r="D42" i="10" s="1"/>
  <c r="E33" i="16"/>
  <c r="G33" i="16"/>
  <c r="C45" i="18"/>
  <c r="F34" i="6"/>
  <c r="C35" i="6" s="1"/>
  <c r="D44" i="10" l="1"/>
  <c r="E42" i="10"/>
  <c r="N48" i="5"/>
  <c r="F33" i="16"/>
  <c r="C34" i="16" s="1"/>
  <c r="B58" i="16"/>
  <c r="A59" i="16"/>
  <c r="D35" i="6"/>
  <c r="B70" i="6"/>
  <c r="D70" i="6"/>
  <c r="F70" i="6"/>
  <c r="A71" i="6"/>
  <c r="C70" i="6"/>
  <c r="E70" i="6"/>
  <c r="G70" i="6"/>
  <c r="C71" i="6" l="1"/>
  <c r="E71" i="6"/>
  <c r="G71" i="6"/>
  <c r="B71" i="6"/>
  <c r="D71" i="6"/>
  <c r="F71" i="6"/>
  <c r="A72" i="6"/>
  <c r="O48" i="5"/>
  <c r="G39" i="14" s="1"/>
  <c r="N51" i="5"/>
  <c r="D30" i="11"/>
  <c r="E44" i="10"/>
  <c r="D46" i="10"/>
  <c r="E46" i="10" s="1"/>
  <c r="D46" i="18"/>
  <c r="E35" i="6"/>
  <c r="G35" i="6"/>
  <c r="B59" i="16"/>
  <c r="A60" i="16"/>
  <c r="D34" i="16"/>
  <c r="C48" i="18" l="1"/>
  <c r="E34" i="16"/>
  <c r="G34" i="16"/>
  <c r="B60" i="16"/>
  <c r="A61" i="16"/>
  <c r="D45" i="18"/>
  <c r="F35" i="6"/>
  <c r="C36" i="6" s="1"/>
  <c r="F30" i="11"/>
  <c r="D32" i="11"/>
  <c r="H42" i="14"/>
  <c r="N54" i="5"/>
  <c r="O51" i="5"/>
  <c r="B72" i="6"/>
  <c r="D72" i="6"/>
  <c r="F72" i="6"/>
  <c r="A73" i="6"/>
  <c r="C72" i="6"/>
  <c r="E72" i="6"/>
  <c r="G72" i="6"/>
  <c r="C73" i="6" l="1"/>
  <c r="E73" i="6"/>
  <c r="G73" i="6"/>
  <c r="B73" i="6"/>
  <c r="D73" i="6"/>
  <c r="F73" i="6"/>
  <c r="A74" i="6"/>
  <c r="D35" i="11"/>
  <c r="F32" i="11"/>
  <c r="D13" i="12"/>
  <c r="D25" i="12" s="1"/>
  <c r="D36" i="6"/>
  <c r="C47" i="18"/>
  <c r="F34" i="16"/>
  <c r="C35" i="16" s="1"/>
  <c r="O54" i="5"/>
  <c r="O64" i="5" s="1"/>
  <c r="N64" i="5"/>
  <c r="B61" i="16"/>
  <c r="A62" i="16"/>
  <c r="B62" i="16" l="1"/>
  <c r="A63" i="16"/>
  <c r="C7" i="18"/>
  <c r="G8" i="14"/>
  <c r="H11" i="14" s="1"/>
  <c r="C50" i="18"/>
  <c r="E46" i="18"/>
  <c r="E36" i="6"/>
  <c r="G36" i="6"/>
  <c r="D35" i="16"/>
  <c r="F35" i="11"/>
  <c r="D40" i="11"/>
  <c r="B74" i="6"/>
  <c r="D74" i="6"/>
  <c r="F74" i="6"/>
  <c r="A75" i="6"/>
  <c r="C74" i="6"/>
  <c r="E74" i="6"/>
  <c r="G74" i="6"/>
  <c r="C75" i="6" l="1"/>
  <c r="E75" i="6"/>
  <c r="G75" i="6"/>
  <c r="B75" i="6"/>
  <c r="D75" i="6"/>
  <c r="F75" i="6"/>
  <c r="A76" i="6"/>
  <c r="F40" i="11"/>
  <c r="G50" i="14"/>
  <c r="H54" i="14" s="1"/>
  <c r="D48" i="18"/>
  <c r="E35" i="16"/>
  <c r="G35" i="16"/>
  <c r="B63" i="16"/>
  <c r="A64" i="16"/>
  <c r="E45" i="18"/>
  <c r="F36" i="6"/>
  <c r="C37" i="6" s="1"/>
  <c r="C53" i="18"/>
  <c r="D34" i="12"/>
  <c r="H30" i="14"/>
  <c r="D42" i="12" s="1"/>
  <c r="C63" i="18" l="1"/>
  <c r="D7" i="18" s="1"/>
  <c r="D37" i="6"/>
  <c r="B64" i="16"/>
  <c r="A65" i="16"/>
  <c r="D47" i="18"/>
  <c r="F35" i="16"/>
  <c r="C36" i="16" s="1"/>
  <c r="J49" i="14"/>
  <c r="H55" i="14"/>
  <c r="B76" i="6"/>
  <c r="D76" i="6"/>
  <c r="F76" i="6"/>
  <c r="A77" i="6"/>
  <c r="C76" i="6"/>
  <c r="E76" i="6"/>
  <c r="G76" i="6"/>
  <c r="H58" i="14" l="1"/>
  <c r="N58" i="14" s="1"/>
  <c r="D38" i="12"/>
  <c r="D50" i="18"/>
  <c r="B65" i="16"/>
  <c r="A66" i="16"/>
  <c r="C77" i="6"/>
  <c r="E77" i="6"/>
  <c r="G77" i="6"/>
  <c r="B77" i="6"/>
  <c r="D77" i="6"/>
  <c r="F77" i="6"/>
  <c r="A78" i="6"/>
  <c r="D36" i="16"/>
  <c r="F46" i="18"/>
  <c r="E37" i="6"/>
  <c r="G37" i="6"/>
  <c r="F45" i="18" l="1"/>
  <c r="F37" i="6"/>
  <c r="C38" i="6" s="1"/>
  <c r="E48" i="18"/>
  <c r="E36" i="16"/>
  <c r="G36" i="16"/>
  <c r="B78" i="6"/>
  <c r="D78" i="6"/>
  <c r="F78" i="6"/>
  <c r="A79" i="6"/>
  <c r="C78" i="6"/>
  <c r="E78" i="6"/>
  <c r="G78" i="6"/>
  <c r="B66" i="16"/>
  <c r="A67" i="16"/>
  <c r="D53" i="18"/>
  <c r="C79" i="6" l="1"/>
  <c r="E79" i="6"/>
  <c r="G79" i="6"/>
  <c r="B79" i="6"/>
  <c r="D79" i="6"/>
  <c r="F79" i="6"/>
  <c r="A80" i="6"/>
  <c r="D38" i="6"/>
  <c r="D63" i="18"/>
  <c r="E7" i="18" s="1"/>
  <c r="B67" i="16"/>
  <c r="A68" i="16"/>
  <c r="E47" i="18"/>
  <c r="F36" i="16"/>
  <c r="C37" i="16" s="1"/>
  <c r="E50" i="18" l="1"/>
  <c r="D37" i="16"/>
  <c r="B68" i="16"/>
  <c r="A69" i="16"/>
  <c r="G46" i="18"/>
  <c r="E38" i="6"/>
  <c r="G38" i="6"/>
  <c r="B80" i="6"/>
  <c r="D80" i="6"/>
  <c r="F80" i="6"/>
  <c r="A81" i="6"/>
  <c r="C80" i="6"/>
  <c r="E80" i="6"/>
  <c r="G80" i="6"/>
  <c r="C81" i="6" l="1"/>
  <c r="E81" i="6"/>
  <c r="G81" i="6"/>
  <c r="B81" i="6"/>
  <c r="D81" i="6"/>
  <c r="F81" i="6"/>
  <c r="A82" i="6"/>
  <c r="B69" i="16"/>
  <c r="A70" i="16"/>
  <c r="F48" i="18"/>
  <c r="E37" i="16"/>
  <c r="G37" i="16"/>
  <c r="G45" i="18"/>
  <c r="F38" i="6"/>
  <c r="C39" i="6" s="1"/>
  <c r="E53" i="18"/>
  <c r="D39" i="6" l="1"/>
  <c r="E63" i="18"/>
  <c r="F7" i="18" s="1"/>
  <c r="F47" i="18"/>
  <c r="F37" i="16"/>
  <c r="C38" i="16" s="1"/>
  <c r="B70" i="16"/>
  <c r="A71" i="16"/>
  <c r="B82" i="6"/>
  <c r="D82" i="6"/>
  <c r="F82" i="6"/>
  <c r="A83" i="6"/>
  <c r="C82" i="6"/>
  <c r="E82" i="6"/>
  <c r="G82" i="6"/>
  <c r="C83" i="6" l="1"/>
  <c r="E83" i="6"/>
  <c r="G83" i="6"/>
  <c r="B83" i="6"/>
  <c r="D83" i="6"/>
  <c r="F83" i="6"/>
  <c r="A84" i="6"/>
  <c r="F50" i="18"/>
  <c r="B71" i="16"/>
  <c r="A72" i="16"/>
  <c r="D38" i="16"/>
  <c r="H46" i="18"/>
  <c r="E39" i="6"/>
  <c r="G39" i="6"/>
  <c r="G48" i="18" l="1"/>
  <c r="E38" i="16"/>
  <c r="G38" i="16"/>
  <c r="B72" i="16"/>
  <c r="A73" i="16"/>
  <c r="F53" i="18"/>
  <c r="H45" i="18"/>
  <c r="F39" i="6"/>
  <c r="C40" i="6" s="1"/>
  <c r="B84" i="6"/>
  <c r="D84" i="6"/>
  <c r="F84" i="6"/>
  <c r="A85" i="6"/>
  <c r="C84" i="6"/>
  <c r="E84" i="6"/>
  <c r="G84" i="6"/>
  <c r="F63" i="18" l="1"/>
  <c r="G7" i="18" s="1"/>
  <c r="B73" i="16"/>
  <c r="A74" i="16"/>
  <c r="G47" i="18"/>
  <c r="F38" i="16"/>
  <c r="C39" i="16" s="1"/>
  <c r="C85" i="6"/>
  <c r="E85" i="6"/>
  <c r="G85" i="6"/>
  <c r="B85" i="6"/>
  <c r="D85" i="6"/>
  <c r="F85" i="6"/>
  <c r="A86" i="6"/>
  <c r="D40" i="6"/>
  <c r="I46" i="18" l="1"/>
  <c r="E40" i="6"/>
  <c r="G40" i="6"/>
  <c r="D39" i="16"/>
  <c r="B74" i="16"/>
  <c r="A75" i="16"/>
  <c r="B86" i="6"/>
  <c r="D86" i="6"/>
  <c r="F86" i="6"/>
  <c r="A87" i="6"/>
  <c r="C86" i="6"/>
  <c r="E86" i="6"/>
  <c r="G86" i="6"/>
  <c r="G50" i="18"/>
  <c r="C87" i="6" l="1"/>
  <c r="E87" i="6"/>
  <c r="G87" i="6"/>
  <c r="B87" i="6"/>
  <c r="D87" i="6"/>
  <c r="F87" i="6"/>
  <c r="A88" i="6"/>
  <c r="I45" i="18"/>
  <c r="F40" i="6"/>
  <c r="C41" i="6" s="1"/>
  <c r="G53" i="18"/>
  <c r="B75" i="16"/>
  <c r="A76" i="16"/>
  <c r="H48" i="18"/>
  <c r="E39" i="16"/>
  <c r="G39" i="16"/>
  <c r="H47" i="18" l="1"/>
  <c r="H50" i="18" s="1"/>
  <c r="H53" i="18" s="1"/>
  <c r="F39" i="16"/>
  <c r="C40" i="16" s="1"/>
  <c r="B76" i="16"/>
  <c r="A77" i="16"/>
  <c r="G63" i="18"/>
  <c r="H7" i="18" s="1"/>
  <c r="H63" i="18" s="1"/>
  <c r="I7" i="18" s="1"/>
  <c r="D41" i="6"/>
  <c r="B88" i="6"/>
  <c r="D88" i="6"/>
  <c r="F88" i="6"/>
  <c r="A89" i="6"/>
  <c r="C88" i="6"/>
  <c r="E88" i="6"/>
  <c r="G88" i="6"/>
  <c r="J46" i="18" l="1"/>
  <c r="E41" i="6"/>
  <c r="G41" i="6"/>
  <c r="C89" i="6"/>
  <c r="E89" i="6"/>
  <c r="G89" i="6"/>
  <c r="B89" i="6"/>
  <c r="D89" i="6"/>
  <c r="F89" i="6"/>
  <c r="A90" i="6"/>
  <c r="B77" i="16"/>
  <c r="A78" i="16"/>
  <c r="D40" i="16"/>
  <c r="I48" i="18" l="1"/>
  <c r="E40" i="16"/>
  <c r="G40" i="16"/>
  <c r="B78" i="16"/>
  <c r="A79" i="16"/>
  <c r="J45" i="18"/>
  <c r="F41" i="6"/>
  <c r="C42" i="6" s="1"/>
  <c r="B90" i="6"/>
  <c r="D90" i="6"/>
  <c r="F90" i="6"/>
  <c r="A91" i="6"/>
  <c r="C90" i="6"/>
  <c r="E90" i="6"/>
  <c r="G90" i="6"/>
  <c r="C91" i="6" l="1"/>
  <c r="E91" i="6"/>
  <c r="G91" i="6"/>
  <c r="B91" i="6"/>
  <c r="D91" i="6"/>
  <c r="F91" i="6"/>
  <c r="A92" i="6"/>
  <c r="D42" i="6"/>
  <c r="I47" i="18"/>
  <c r="I50" i="18" s="1"/>
  <c r="I53" i="18" s="1"/>
  <c r="F40" i="16"/>
  <c r="C41" i="16" s="1"/>
  <c r="B79" i="16"/>
  <c r="A80" i="16"/>
  <c r="I63" i="18" l="1"/>
  <c r="J7" i="18" s="1"/>
  <c r="K46" i="18"/>
  <c r="E42" i="6"/>
  <c r="G42" i="6"/>
  <c r="B80" i="16"/>
  <c r="A81" i="16"/>
  <c r="D41" i="16"/>
  <c r="B92" i="6"/>
  <c r="D92" i="6"/>
  <c r="F92" i="6"/>
  <c r="A93" i="6"/>
  <c r="C92" i="6"/>
  <c r="E92" i="6"/>
  <c r="G92" i="6"/>
  <c r="C93" i="6" l="1"/>
  <c r="E93" i="6"/>
  <c r="G93" i="6"/>
  <c r="B93" i="6"/>
  <c r="D93" i="6"/>
  <c r="F93" i="6"/>
  <c r="A94" i="6"/>
  <c r="K45" i="18"/>
  <c r="F42" i="6"/>
  <c r="C43" i="6" s="1"/>
  <c r="J48" i="18"/>
  <c r="E41" i="16"/>
  <c r="G41" i="16"/>
  <c r="B81" i="16"/>
  <c r="A82" i="16"/>
  <c r="B82" i="16" l="1"/>
  <c r="D82" i="16"/>
  <c r="F82" i="16"/>
  <c r="A83" i="16"/>
  <c r="C82" i="16"/>
  <c r="E82" i="16"/>
  <c r="G82" i="16"/>
  <c r="J47" i="18"/>
  <c r="J50" i="18" s="1"/>
  <c r="J53" i="18" s="1"/>
  <c r="J63" i="18" s="1"/>
  <c r="K7" i="18" s="1"/>
  <c r="F41" i="16"/>
  <c r="C42" i="16" s="1"/>
  <c r="D43" i="6"/>
  <c r="B94" i="6"/>
  <c r="D94" i="6"/>
  <c r="F94" i="6"/>
  <c r="A95" i="6"/>
  <c r="C94" i="6"/>
  <c r="E94" i="6"/>
  <c r="G94" i="6"/>
  <c r="L46" i="18" l="1"/>
  <c r="E43" i="6"/>
  <c r="G43" i="6"/>
  <c r="C83" i="16"/>
  <c r="E83" i="16"/>
  <c r="G83" i="16"/>
  <c r="B83" i="16"/>
  <c r="D83" i="16"/>
  <c r="F83" i="16"/>
  <c r="A84" i="16"/>
  <c r="C95" i="6"/>
  <c r="E95" i="6"/>
  <c r="G95" i="6"/>
  <c r="B95" i="6"/>
  <c r="D95" i="6"/>
  <c r="F95" i="6"/>
  <c r="A96" i="6"/>
  <c r="D42" i="16"/>
  <c r="B96" i="6" l="1"/>
  <c r="D96" i="6"/>
  <c r="F96" i="6"/>
  <c r="A97" i="6"/>
  <c r="C96" i="6"/>
  <c r="E96" i="6"/>
  <c r="G96" i="6"/>
  <c r="L45" i="18"/>
  <c r="F43" i="6"/>
  <c r="C44" i="6" s="1"/>
  <c r="K48" i="18"/>
  <c r="E42" i="16"/>
  <c r="G42" i="16"/>
  <c r="B84" i="16"/>
  <c r="D84" i="16"/>
  <c r="F84" i="16"/>
  <c r="A85" i="16"/>
  <c r="C84" i="16"/>
  <c r="E84" i="16"/>
  <c r="G84" i="16"/>
  <c r="C85" i="16" l="1"/>
  <c r="E85" i="16"/>
  <c r="G85" i="16"/>
  <c r="B85" i="16"/>
  <c r="D85" i="16"/>
  <c r="F85" i="16"/>
  <c r="A86" i="16"/>
  <c r="C97" i="6"/>
  <c r="E97" i="6"/>
  <c r="G97" i="6"/>
  <c r="B97" i="6"/>
  <c r="D97" i="6"/>
  <c r="A98" i="6"/>
  <c r="F97" i="6"/>
  <c r="K47" i="18"/>
  <c r="K50" i="18" s="1"/>
  <c r="K53" i="18" s="1"/>
  <c r="K63" i="18" s="1"/>
  <c r="L7" i="18" s="1"/>
  <c r="F42" i="16"/>
  <c r="C43" i="16" s="1"/>
  <c r="D44" i="6"/>
  <c r="M46" i="18" l="1"/>
  <c r="E44" i="6"/>
  <c r="G44" i="6"/>
  <c r="B98" i="6"/>
  <c r="D98" i="6"/>
  <c r="E98" i="6"/>
  <c r="G98" i="6"/>
  <c r="C98" i="6"/>
  <c r="F98" i="6"/>
  <c r="A99" i="6"/>
  <c r="D43" i="16"/>
  <c r="B86" i="16"/>
  <c r="D86" i="16"/>
  <c r="F86" i="16"/>
  <c r="A87" i="16"/>
  <c r="C86" i="16"/>
  <c r="E86" i="16"/>
  <c r="G86" i="16"/>
  <c r="L48" i="18" l="1"/>
  <c r="E43" i="16"/>
  <c r="G43" i="16"/>
  <c r="B99" i="6"/>
  <c r="D99" i="6"/>
  <c r="F99" i="6"/>
  <c r="A100" i="6"/>
  <c r="C99" i="6"/>
  <c r="E99" i="6"/>
  <c r="G99" i="6"/>
  <c r="M45" i="18"/>
  <c r="F44" i="6"/>
  <c r="C45" i="6" s="1"/>
  <c r="C87" i="16"/>
  <c r="E87" i="16"/>
  <c r="G87" i="16"/>
  <c r="B87" i="16"/>
  <c r="D87" i="16"/>
  <c r="F87" i="16"/>
  <c r="A88" i="16"/>
  <c r="D45" i="6" l="1"/>
  <c r="L47" i="18"/>
  <c r="L50" i="18" s="1"/>
  <c r="L53" i="18" s="1"/>
  <c r="L63" i="18" s="1"/>
  <c r="M7" i="18" s="1"/>
  <c r="F43" i="16"/>
  <c r="C44" i="16" s="1"/>
  <c r="B88" i="16"/>
  <c r="D88" i="16"/>
  <c r="F88" i="16"/>
  <c r="A89" i="16"/>
  <c r="C88" i="16"/>
  <c r="E88" i="16"/>
  <c r="G88" i="16"/>
  <c r="C100" i="6"/>
  <c r="E100" i="6"/>
  <c r="G100" i="6"/>
  <c r="B100" i="6"/>
  <c r="D100" i="6"/>
  <c r="F100" i="6"/>
  <c r="A101" i="6"/>
  <c r="B101" i="6" l="1"/>
  <c r="D101" i="6"/>
  <c r="F101" i="6"/>
  <c r="A102" i="6"/>
  <c r="C101" i="6"/>
  <c r="E101" i="6"/>
  <c r="G101" i="6"/>
  <c r="C89" i="16"/>
  <c r="E89" i="16"/>
  <c r="G89" i="16"/>
  <c r="B89" i="16"/>
  <c r="D89" i="16"/>
  <c r="F89" i="16"/>
  <c r="A90" i="16"/>
  <c r="D44" i="16"/>
  <c r="N46" i="18"/>
  <c r="O46" i="18" s="1"/>
  <c r="E45" i="6"/>
  <c r="G45" i="6"/>
  <c r="B90" i="16" l="1"/>
  <c r="D90" i="16"/>
  <c r="F90" i="16"/>
  <c r="A91" i="16"/>
  <c r="C90" i="16"/>
  <c r="E90" i="16"/>
  <c r="G90" i="16"/>
  <c r="C102" i="6"/>
  <c r="E102" i="6"/>
  <c r="G102" i="6"/>
  <c r="B102" i="6"/>
  <c r="D102" i="6"/>
  <c r="F102" i="6"/>
  <c r="A103" i="6"/>
  <c r="N45" i="18"/>
  <c r="F45" i="6"/>
  <c r="C46" i="6" s="1"/>
  <c r="M48" i="18"/>
  <c r="E44" i="16"/>
  <c r="G44" i="16"/>
  <c r="O45" i="18" l="1"/>
  <c r="J38" i="14" s="1"/>
  <c r="B103" i="6"/>
  <c r="D103" i="6"/>
  <c r="F103" i="6"/>
  <c r="A104" i="6"/>
  <c r="C103" i="6"/>
  <c r="E103" i="6"/>
  <c r="G103" i="6"/>
  <c r="C91" i="16"/>
  <c r="E91" i="16"/>
  <c r="G91" i="16"/>
  <c r="B91" i="16"/>
  <c r="D91" i="16"/>
  <c r="F91" i="16"/>
  <c r="A92" i="16"/>
  <c r="M47" i="18"/>
  <c r="M50" i="18" s="1"/>
  <c r="M53" i="18" s="1"/>
  <c r="M63" i="18" s="1"/>
  <c r="N7" i="18" s="1"/>
  <c r="F44" i="16"/>
  <c r="C45" i="16" s="1"/>
  <c r="D46" i="6"/>
  <c r="B92" i="16" l="1"/>
  <c r="D92" i="16"/>
  <c r="F92" i="16"/>
  <c r="A93" i="16"/>
  <c r="C92" i="16"/>
  <c r="E92" i="16"/>
  <c r="G92" i="16"/>
  <c r="C104" i="6"/>
  <c r="E104" i="6"/>
  <c r="G104" i="6"/>
  <c r="B104" i="6"/>
  <c r="D104" i="6"/>
  <c r="F104" i="6"/>
  <c r="A105" i="6"/>
  <c r="E46" i="6"/>
  <c r="F46" i="6" s="1"/>
  <c r="C47" i="6" s="1"/>
  <c r="G46" i="6"/>
  <c r="D45" i="16"/>
  <c r="D47" i="6" l="1"/>
  <c r="E47" i="6" s="1"/>
  <c r="F47" i="6" s="1"/>
  <c r="C48" i="6" s="1"/>
  <c r="N48" i="18"/>
  <c r="O48" i="18" s="1"/>
  <c r="G42" i="10" s="1"/>
  <c r="E45" i="16"/>
  <c r="G45" i="16"/>
  <c r="G47" i="6"/>
  <c r="B105" i="6"/>
  <c r="D105" i="6"/>
  <c r="F105" i="6"/>
  <c r="A106" i="6"/>
  <c r="C105" i="6"/>
  <c r="E105" i="6"/>
  <c r="G105" i="6"/>
  <c r="C93" i="16"/>
  <c r="E93" i="16"/>
  <c r="G93" i="16"/>
  <c r="B93" i="16"/>
  <c r="D93" i="16"/>
  <c r="F93" i="16"/>
  <c r="A94" i="16"/>
  <c r="D48" i="6" l="1"/>
  <c r="E48" i="6" s="1"/>
  <c r="F48" i="6" s="1"/>
  <c r="C49" i="6" s="1"/>
  <c r="B94" i="16"/>
  <c r="D94" i="16"/>
  <c r="F94" i="16"/>
  <c r="A95" i="16"/>
  <c r="C94" i="16"/>
  <c r="E94" i="16"/>
  <c r="G94" i="16"/>
  <c r="C106" i="6"/>
  <c r="E106" i="6"/>
  <c r="G106" i="6"/>
  <c r="B106" i="6"/>
  <c r="D106" i="6"/>
  <c r="F106" i="6"/>
  <c r="A107" i="6"/>
  <c r="G48" i="6"/>
  <c r="N47" i="18"/>
  <c r="F45" i="16"/>
  <c r="C46" i="16" s="1"/>
  <c r="G44" i="10"/>
  <c r="H42" i="10"/>
  <c r="D49" i="6" l="1"/>
  <c r="E49" i="6" s="1"/>
  <c r="F49" i="6" s="1"/>
  <c r="C50" i="6" s="1"/>
  <c r="B107" i="6"/>
  <c r="D107" i="6"/>
  <c r="F107" i="6"/>
  <c r="A108" i="6"/>
  <c r="C107" i="6"/>
  <c r="E107" i="6"/>
  <c r="G107" i="6"/>
  <c r="C95" i="16"/>
  <c r="E95" i="16"/>
  <c r="G95" i="16"/>
  <c r="B95" i="16"/>
  <c r="D95" i="16"/>
  <c r="F95" i="16"/>
  <c r="A96" i="16"/>
  <c r="O47" i="18"/>
  <c r="J39" i="14" s="1"/>
  <c r="K42" i="14" s="1"/>
  <c r="N50" i="18"/>
  <c r="H30" i="11"/>
  <c r="H44" i="10"/>
  <c r="G46" i="10"/>
  <c r="H46" i="10" s="1"/>
  <c r="D46" i="16"/>
  <c r="G49" i="6"/>
  <c r="D50" i="6" l="1"/>
  <c r="E50" i="6" s="1"/>
  <c r="F50" i="6" s="1"/>
  <c r="C51" i="6" s="1"/>
  <c r="B96" i="16"/>
  <c r="D96" i="16"/>
  <c r="F96" i="16"/>
  <c r="A97" i="16"/>
  <c r="C96" i="16"/>
  <c r="E96" i="16"/>
  <c r="G96" i="16"/>
  <c r="C108" i="6"/>
  <c r="E108" i="6"/>
  <c r="G108" i="6"/>
  <c r="B108" i="6"/>
  <c r="D108" i="6"/>
  <c r="F108" i="6"/>
  <c r="A109" i="6"/>
  <c r="N53" i="18"/>
  <c r="O50" i="18"/>
  <c r="E46" i="16"/>
  <c r="F46" i="16" s="1"/>
  <c r="C47" i="16" s="1"/>
  <c r="G46" i="16"/>
  <c r="J30" i="11"/>
  <c r="H32" i="11"/>
  <c r="D51" i="6" l="1"/>
  <c r="E51" i="6" s="1"/>
  <c r="F51" i="6" s="1"/>
  <c r="C52" i="6" s="1"/>
  <c r="D47" i="16"/>
  <c r="E47" i="16" s="1"/>
  <c r="F47" i="16" s="1"/>
  <c r="C48" i="16" s="1"/>
  <c r="O53" i="18"/>
  <c r="O63" i="18" s="1"/>
  <c r="J8" i="14" s="1"/>
  <c r="K11" i="14" s="1"/>
  <c r="N63" i="18"/>
  <c r="J32" i="11"/>
  <c r="H35" i="11"/>
  <c r="F13" i="12"/>
  <c r="F25" i="12" s="1"/>
  <c r="G47" i="16"/>
  <c r="B109" i="6"/>
  <c r="D109" i="6"/>
  <c r="F109" i="6"/>
  <c r="A110" i="6"/>
  <c r="C109" i="6"/>
  <c r="E109" i="6"/>
  <c r="G109" i="6"/>
  <c r="C97" i="16"/>
  <c r="E97" i="16"/>
  <c r="G97" i="16"/>
  <c r="B97" i="16"/>
  <c r="D97" i="16"/>
  <c r="F97" i="16"/>
  <c r="A98" i="16"/>
  <c r="G50" i="6"/>
  <c r="G51" i="6" s="1"/>
  <c r="D48" i="16" l="1"/>
  <c r="E48" i="16" s="1"/>
  <c r="F48" i="16" s="1"/>
  <c r="C49" i="16" s="1"/>
  <c r="D52" i="6"/>
  <c r="E52" i="6" s="1"/>
  <c r="F52" i="6" s="1"/>
  <c r="C53" i="6" s="1"/>
  <c r="B98" i="16"/>
  <c r="D98" i="16"/>
  <c r="F98" i="16"/>
  <c r="A99" i="16"/>
  <c r="C98" i="16"/>
  <c r="E98" i="16"/>
  <c r="G98" i="16"/>
  <c r="C110" i="6"/>
  <c r="E110" i="6"/>
  <c r="G110" i="6"/>
  <c r="B110" i="6"/>
  <c r="D110" i="6"/>
  <c r="F110" i="6"/>
  <c r="A111" i="6"/>
  <c r="G48" i="16"/>
  <c r="H40" i="11"/>
  <c r="J35" i="11"/>
  <c r="G52" i="6"/>
  <c r="F34" i="12"/>
  <c r="K30" i="14"/>
  <c r="F42" i="12" s="1"/>
  <c r="D53" i="6" l="1"/>
  <c r="E53" i="6" s="1"/>
  <c r="F53" i="6" s="1"/>
  <c r="C54" i="6" s="1"/>
  <c r="D49" i="16"/>
  <c r="E49" i="16" s="1"/>
  <c r="F49" i="16" s="1"/>
  <c r="C50" i="16" s="1"/>
  <c r="G53" i="6"/>
  <c r="J50" i="14"/>
  <c r="K54" i="14" s="1"/>
  <c r="K55" i="14" s="1"/>
  <c r="J40" i="11"/>
  <c r="B111" i="6"/>
  <c r="D111" i="6"/>
  <c r="F111" i="6"/>
  <c r="A112" i="6"/>
  <c r="C111" i="6"/>
  <c r="E111" i="6"/>
  <c r="G111" i="6"/>
  <c r="C99" i="16"/>
  <c r="E99" i="16"/>
  <c r="G99" i="16"/>
  <c r="B99" i="16"/>
  <c r="D99" i="16"/>
  <c r="F99" i="16"/>
  <c r="A100" i="16"/>
  <c r="G49" i="16"/>
  <c r="D50" i="16" l="1"/>
  <c r="E50" i="16" s="1"/>
  <c r="F50" i="16" s="1"/>
  <c r="C51" i="16" s="1"/>
  <c r="D54" i="6"/>
  <c r="E54" i="6" s="1"/>
  <c r="F54" i="6" s="1"/>
  <c r="C55" i="6" s="1"/>
  <c r="K58" i="14"/>
  <c r="O58" i="14" s="1"/>
  <c r="F38" i="12"/>
  <c r="G50" i="16"/>
  <c r="B100" i="16"/>
  <c r="D100" i="16"/>
  <c r="F100" i="16"/>
  <c r="A101" i="16"/>
  <c r="C100" i="16"/>
  <c r="E100" i="16"/>
  <c r="G100" i="16"/>
  <c r="C112" i="6"/>
  <c r="E112" i="6"/>
  <c r="G112" i="6"/>
  <c r="B112" i="6"/>
  <c r="D112" i="6"/>
  <c r="F112" i="6"/>
  <c r="A113" i="6"/>
  <c r="G54" i="6"/>
  <c r="D55" i="6" l="1"/>
  <c r="E55" i="6" s="1"/>
  <c r="F55" i="6" s="1"/>
  <c r="C56" i="6" s="1"/>
  <c r="D51" i="16"/>
  <c r="E51" i="16" s="1"/>
  <c r="F51" i="16" s="1"/>
  <c r="C52" i="16" s="1"/>
  <c r="G55" i="6"/>
  <c r="B113" i="6"/>
  <c r="D113" i="6"/>
  <c r="F113" i="6"/>
  <c r="A114" i="6"/>
  <c r="C113" i="6"/>
  <c r="E113" i="6"/>
  <c r="G113" i="6"/>
  <c r="C101" i="16"/>
  <c r="E101" i="16"/>
  <c r="G101" i="16"/>
  <c r="B101" i="16"/>
  <c r="D101" i="16"/>
  <c r="F101" i="16"/>
  <c r="A102" i="16"/>
  <c r="G51" i="16"/>
  <c r="D52" i="16" l="1"/>
  <c r="E52" i="16" s="1"/>
  <c r="F52" i="16" s="1"/>
  <c r="C53" i="16" s="1"/>
  <c r="D56" i="6"/>
  <c r="E56" i="6" s="1"/>
  <c r="F56" i="6" s="1"/>
  <c r="C57" i="6" s="1"/>
  <c r="G52" i="16"/>
  <c r="B102" i="16"/>
  <c r="D102" i="16"/>
  <c r="F102" i="16"/>
  <c r="A103" i="16"/>
  <c r="C102" i="16"/>
  <c r="E102" i="16"/>
  <c r="G102" i="16"/>
  <c r="C114" i="6"/>
  <c r="E114" i="6"/>
  <c r="G114" i="6"/>
  <c r="B114" i="6"/>
  <c r="D114" i="6"/>
  <c r="F114" i="6"/>
  <c r="A115" i="6"/>
  <c r="G56" i="6"/>
  <c r="D57" i="6" l="1"/>
  <c r="E57" i="6" s="1"/>
  <c r="F57" i="6" s="1"/>
  <c r="D53" i="16"/>
  <c r="E53" i="16" s="1"/>
  <c r="F53" i="16" s="1"/>
  <c r="C54" i="16" s="1"/>
  <c r="C103" i="16"/>
  <c r="E103" i="16"/>
  <c r="G103" i="16"/>
  <c r="B103" i="16"/>
  <c r="D103" i="16"/>
  <c r="F103" i="16"/>
  <c r="A104" i="16"/>
  <c r="G57" i="6"/>
  <c r="B115" i="6"/>
  <c r="D115" i="6"/>
  <c r="F115" i="6"/>
  <c r="A116" i="6"/>
  <c r="C115" i="6"/>
  <c r="E115" i="6"/>
  <c r="G115" i="6"/>
  <c r="G53" i="16"/>
  <c r="D54" i="16" l="1"/>
  <c r="E54" i="16" s="1"/>
  <c r="F54" i="16" s="1"/>
  <c r="C55" i="16" s="1"/>
  <c r="C116" i="6"/>
  <c r="E116" i="6"/>
  <c r="G116" i="6"/>
  <c r="B116" i="6"/>
  <c r="D116" i="6"/>
  <c r="F116" i="6"/>
  <c r="A117" i="6"/>
  <c r="B104" i="16"/>
  <c r="D104" i="16"/>
  <c r="F104" i="16"/>
  <c r="A105" i="16"/>
  <c r="C104" i="16"/>
  <c r="E104" i="16"/>
  <c r="G104" i="16"/>
  <c r="G54" i="16" l="1"/>
  <c r="D55" i="16"/>
  <c r="E55" i="16" s="1"/>
  <c r="F55" i="16" s="1"/>
  <c r="C56" i="16" s="1"/>
  <c r="C105" i="16"/>
  <c r="E105" i="16"/>
  <c r="G105" i="16"/>
  <c r="B105" i="16"/>
  <c r="D105" i="16"/>
  <c r="F105" i="16"/>
  <c r="A106" i="16"/>
  <c r="B117" i="6"/>
  <c r="D117" i="6"/>
  <c r="F117" i="6"/>
  <c r="A118" i="6"/>
  <c r="C117" i="6"/>
  <c r="E117" i="6"/>
  <c r="G117" i="6"/>
  <c r="G55" i="16"/>
  <c r="D56" i="16" l="1"/>
  <c r="E56" i="16" s="1"/>
  <c r="F56" i="16" s="1"/>
  <c r="C57" i="16" s="1"/>
  <c r="C118" i="6"/>
  <c r="E118" i="6"/>
  <c r="G118" i="6"/>
  <c r="B118" i="6"/>
  <c r="D118" i="6"/>
  <c r="F118" i="6"/>
  <c r="A119" i="6"/>
  <c r="B106" i="16"/>
  <c r="D106" i="16"/>
  <c r="F106" i="16"/>
  <c r="A107" i="16"/>
  <c r="C106" i="16"/>
  <c r="E106" i="16"/>
  <c r="G106" i="16"/>
  <c r="D57" i="16" l="1"/>
  <c r="E57" i="16" s="1"/>
  <c r="F57" i="16" s="1"/>
  <c r="C58" i="16" s="1"/>
  <c r="C107" i="16"/>
  <c r="E107" i="16"/>
  <c r="G107" i="16"/>
  <c r="B107" i="16"/>
  <c r="D107" i="16"/>
  <c r="F107" i="16"/>
  <c r="A108" i="16"/>
  <c r="B119" i="6"/>
  <c r="D119" i="6"/>
  <c r="F119" i="6"/>
  <c r="A120" i="6"/>
  <c r="C119" i="6"/>
  <c r="E119" i="6"/>
  <c r="G119" i="6"/>
  <c r="G56" i="16"/>
  <c r="G57" i="16" s="1"/>
  <c r="D58" i="16" l="1"/>
  <c r="E58" i="16" s="1"/>
  <c r="F58" i="16" s="1"/>
  <c r="C59" i="16" s="1"/>
  <c r="C120" i="6"/>
  <c r="E120" i="6"/>
  <c r="G120" i="6"/>
  <c r="B120" i="6"/>
  <c r="D120" i="6"/>
  <c r="F120" i="6"/>
  <c r="A121" i="6"/>
  <c r="G58" i="16"/>
  <c r="B108" i="16"/>
  <c r="D108" i="16"/>
  <c r="F108" i="16"/>
  <c r="A109" i="16"/>
  <c r="C108" i="16"/>
  <c r="E108" i="16"/>
  <c r="G108" i="16"/>
  <c r="D59" i="16" l="1"/>
  <c r="E59" i="16" s="1"/>
  <c r="F59" i="16" s="1"/>
  <c r="C60" i="16" s="1"/>
  <c r="C109" i="16"/>
  <c r="E109" i="16"/>
  <c r="G109" i="16"/>
  <c r="B109" i="16"/>
  <c r="D109" i="16"/>
  <c r="F109" i="16"/>
  <c r="A110" i="16"/>
  <c r="G59" i="16"/>
  <c r="B121" i="6"/>
  <c r="D121" i="6"/>
  <c r="F121" i="6"/>
  <c r="A122" i="6"/>
  <c r="C121" i="6"/>
  <c r="E121" i="6"/>
  <c r="G121" i="6"/>
  <c r="D60" i="16" l="1"/>
  <c r="E60" i="16" s="1"/>
  <c r="F60" i="16" s="1"/>
  <c r="C61" i="16" s="1"/>
  <c r="C122" i="6"/>
  <c r="E122" i="6"/>
  <c r="G122" i="6"/>
  <c r="B122" i="6"/>
  <c r="D122" i="6"/>
  <c r="F122" i="6"/>
  <c r="A123" i="6"/>
  <c r="G60" i="16"/>
  <c r="B110" i="16"/>
  <c r="D110" i="16"/>
  <c r="F110" i="16"/>
  <c r="A111" i="16"/>
  <c r="C110" i="16"/>
  <c r="E110" i="16"/>
  <c r="G110" i="16"/>
  <c r="D61" i="16" l="1"/>
  <c r="E61" i="16" s="1"/>
  <c r="F61" i="16" s="1"/>
  <c r="C62" i="16" s="1"/>
  <c r="C111" i="16"/>
  <c r="E111" i="16"/>
  <c r="G111" i="16"/>
  <c r="B111" i="16"/>
  <c r="D111" i="16"/>
  <c r="F111" i="16"/>
  <c r="A112" i="16"/>
  <c r="G61" i="16"/>
  <c r="B123" i="6"/>
  <c r="D123" i="6"/>
  <c r="F123" i="6"/>
  <c r="A124" i="6"/>
  <c r="C123" i="6"/>
  <c r="E123" i="6"/>
  <c r="G123" i="6"/>
  <c r="D62" i="16" l="1"/>
  <c r="E62" i="16" s="1"/>
  <c r="F62" i="16" s="1"/>
  <c r="C63" i="16" s="1"/>
  <c r="C124" i="6"/>
  <c r="E124" i="6"/>
  <c r="G124" i="6"/>
  <c r="B124" i="6"/>
  <c r="D124" i="6"/>
  <c r="F124" i="6"/>
  <c r="A125" i="6"/>
  <c r="G62" i="16"/>
  <c r="B112" i="16"/>
  <c r="D112" i="16"/>
  <c r="F112" i="16"/>
  <c r="A113" i="16"/>
  <c r="C112" i="16"/>
  <c r="E112" i="16"/>
  <c r="G112" i="16"/>
  <c r="D63" i="16" l="1"/>
  <c r="E63" i="16" s="1"/>
  <c r="F63" i="16" s="1"/>
  <c r="C64" i="16" s="1"/>
  <c r="C113" i="16"/>
  <c r="E113" i="16"/>
  <c r="G113" i="16"/>
  <c r="B113" i="16"/>
  <c r="D113" i="16"/>
  <c r="F113" i="16"/>
  <c r="A114" i="16"/>
  <c r="G63" i="16"/>
  <c r="B125" i="6"/>
  <c r="D125" i="6"/>
  <c r="F125" i="6"/>
  <c r="A126" i="6"/>
  <c r="C125" i="6"/>
  <c r="E125" i="6"/>
  <c r="G125" i="6"/>
  <c r="D64" i="16" l="1"/>
  <c r="E64" i="16" s="1"/>
  <c r="F64" i="16" s="1"/>
  <c r="C65" i="16" s="1"/>
  <c r="C126" i="6"/>
  <c r="E126" i="6"/>
  <c r="G126" i="6"/>
  <c r="B126" i="6"/>
  <c r="D126" i="6"/>
  <c r="F126" i="6"/>
  <c r="A127" i="6"/>
  <c r="G64" i="16"/>
  <c r="B114" i="16"/>
  <c r="D114" i="16"/>
  <c r="F114" i="16"/>
  <c r="A115" i="16"/>
  <c r="C114" i="16"/>
  <c r="E114" i="16"/>
  <c r="G114" i="16"/>
  <c r="D65" i="16" l="1"/>
  <c r="E65" i="16" s="1"/>
  <c r="F65" i="16" s="1"/>
  <c r="C66" i="16" s="1"/>
  <c r="C115" i="16"/>
  <c r="E115" i="16"/>
  <c r="G115" i="16"/>
  <c r="B115" i="16"/>
  <c r="D115" i="16"/>
  <c r="F115" i="16"/>
  <c r="A116" i="16"/>
  <c r="B127" i="6"/>
  <c r="D127" i="6"/>
  <c r="F127" i="6"/>
  <c r="A128" i="6"/>
  <c r="C127" i="6"/>
  <c r="E127" i="6"/>
  <c r="G127" i="6"/>
  <c r="G65" i="16" l="1"/>
  <c r="D66" i="16"/>
  <c r="E66" i="16" s="1"/>
  <c r="F66" i="16" s="1"/>
  <c r="C67" i="16" s="1"/>
  <c r="C128" i="6"/>
  <c r="E128" i="6"/>
  <c r="G128" i="6"/>
  <c r="B128" i="6"/>
  <c r="D128" i="6"/>
  <c r="F128" i="6"/>
  <c r="A129" i="6"/>
  <c r="B116" i="16"/>
  <c r="D116" i="16"/>
  <c r="F116" i="16"/>
  <c r="A117" i="16"/>
  <c r="C116" i="16"/>
  <c r="E116" i="16"/>
  <c r="G116" i="16"/>
  <c r="G66" i="16"/>
  <c r="D67" i="16" l="1"/>
  <c r="E67" i="16" s="1"/>
  <c r="F67" i="16" s="1"/>
  <c r="C68" i="16" s="1"/>
  <c r="C117" i="16"/>
  <c r="E117" i="16"/>
  <c r="G117" i="16"/>
  <c r="B117" i="16"/>
  <c r="D117" i="16"/>
  <c r="F117" i="16"/>
  <c r="A118" i="16"/>
  <c r="G67" i="16"/>
  <c r="B129" i="6"/>
  <c r="D129" i="6"/>
  <c r="F129" i="6"/>
  <c r="A130" i="6"/>
  <c r="C129" i="6"/>
  <c r="E129" i="6"/>
  <c r="G129" i="6"/>
  <c r="D68" i="16" l="1"/>
  <c r="E68" i="16" s="1"/>
  <c r="F68" i="16" s="1"/>
  <c r="C69" i="16" s="1"/>
  <c r="C130" i="6"/>
  <c r="E130" i="6"/>
  <c r="G130" i="6"/>
  <c r="B130" i="6"/>
  <c r="D130" i="6"/>
  <c r="F130" i="6"/>
  <c r="A131" i="6"/>
  <c r="G68" i="16"/>
  <c r="B118" i="16"/>
  <c r="D118" i="16"/>
  <c r="F118" i="16"/>
  <c r="A119" i="16"/>
  <c r="C118" i="16"/>
  <c r="E118" i="16"/>
  <c r="G118" i="16"/>
  <c r="D69" i="16" l="1"/>
  <c r="E69" i="16" s="1"/>
  <c r="F69" i="16" s="1"/>
  <c r="C70" i="16" s="1"/>
  <c r="C119" i="16"/>
  <c r="E119" i="16"/>
  <c r="G119" i="16"/>
  <c r="B119" i="16"/>
  <c r="D119" i="16"/>
  <c r="F119" i="16"/>
  <c r="A120" i="16"/>
  <c r="G69" i="16"/>
  <c r="B131" i="6"/>
  <c r="D131" i="6"/>
  <c r="F131" i="6"/>
  <c r="A132" i="6"/>
  <c r="C131" i="6"/>
  <c r="E131" i="6"/>
  <c r="G131" i="6"/>
  <c r="C132" i="6" l="1"/>
  <c r="E132" i="6"/>
  <c r="G132" i="6"/>
  <c r="B132" i="6"/>
  <c r="D132" i="6"/>
  <c r="F132" i="6"/>
  <c r="A133" i="6"/>
  <c r="D70" i="16"/>
  <c r="E70" i="16" s="1"/>
  <c r="F70" i="16" s="1"/>
  <c r="C71" i="16" s="1"/>
  <c r="B120" i="16"/>
  <c r="D120" i="16"/>
  <c r="F120" i="16"/>
  <c r="A121" i="16"/>
  <c r="C120" i="16"/>
  <c r="E120" i="16"/>
  <c r="G120" i="16"/>
  <c r="D71" i="16" l="1"/>
  <c r="E71" i="16" s="1"/>
  <c r="F71" i="16" s="1"/>
  <c r="C72" i="16" s="1"/>
  <c r="B133" i="6"/>
  <c r="D133" i="6"/>
  <c r="F133" i="6"/>
  <c r="A134" i="6"/>
  <c r="C133" i="6"/>
  <c r="E133" i="6"/>
  <c r="G133" i="6"/>
  <c r="C121" i="16"/>
  <c r="E121" i="16"/>
  <c r="G121" i="16"/>
  <c r="B121" i="16"/>
  <c r="D121" i="16"/>
  <c r="F121" i="16"/>
  <c r="A122" i="16"/>
  <c r="G70" i="16"/>
  <c r="G71" i="16" s="1"/>
  <c r="D72" i="16" l="1"/>
  <c r="E72" i="16" s="1"/>
  <c r="F72" i="16" s="1"/>
  <c r="C73" i="16" s="1"/>
  <c r="B122" i="16"/>
  <c r="D122" i="16"/>
  <c r="F122" i="16"/>
  <c r="A123" i="16"/>
  <c r="C122" i="16"/>
  <c r="E122" i="16"/>
  <c r="G122" i="16"/>
  <c r="C134" i="6"/>
  <c r="E134" i="6"/>
  <c r="G134" i="6"/>
  <c r="B134" i="6"/>
  <c r="D134" i="6"/>
  <c r="F134" i="6"/>
  <c r="A135" i="6"/>
  <c r="D73" i="16" l="1"/>
  <c r="E73" i="16" s="1"/>
  <c r="F73" i="16" s="1"/>
  <c r="C74" i="16" s="1"/>
  <c r="B135" i="6"/>
  <c r="D135" i="6"/>
  <c r="F135" i="6"/>
  <c r="A136" i="6"/>
  <c r="C135" i="6"/>
  <c r="E135" i="6"/>
  <c r="G135" i="6"/>
  <c r="C123" i="16"/>
  <c r="E123" i="16"/>
  <c r="G123" i="16"/>
  <c r="B123" i="16"/>
  <c r="D123" i="16"/>
  <c r="F123" i="16"/>
  <c r="A124" i="16"/>
  <c r="G72" i="16"/>
  <c r="D74" i="16" l="1"/>
  <c r="E74" i="16" s="1"/>
  <c r="F74" i="16" s="1"/>
  <c r="C75" i="16" s="1"/>
  <c r="B124" i="16"/>
  <c r="D124" i="16"/>
  <c r="F124" i="16"/>
  <c r="A125" i="16"/>
  <c r="C124" i="16"/>
  <c r="E124" i="16"/>
  <c r="G124" i="16"/>
  <c r="C136" i="6"/>
  <c r="E136" i="6"/>
  <c r="G136" i="6"/>
  <c r="B136" i="6"/>
  <c r="D136" i="6"/>
  <c r="F136" i="6"/>
  <c r="A137" i="6"/>
  <c r="G73" i="16"/>
  <c r="G74" i="16" s="1"/>
  <c r="B137" i="6" l="1"/>
  <c r="D137" i="6"/>
  <c r="F137" i="6"/>
  <c r="A138" i="6"/>
  <c r="C137" i="6"/>
  <c r="E137" i="6"/>
  <c r="G137" i="6"/>
  <c r="C125" i="16"/>
  <c r="E125" i="16"/>
  <c r="G125" i="16"/>
  <c r="B125" i="16"/>
  <c r="D125" i="16"/>
  <c r="F125" i="16"/>
  <c r="A126" i="16"/>
  <c r="D75" i="16"/>
  <c r="E75" i="16" s="1"/>
  <c r="F75" i="16" s="1"/>
  <c r="C76" i="16" s="1"/>
  <c r="G75" i="16" l="1"/>
  <c r="D76" i="16"/>
  <c r="E76" i="16" s="1"/>
  <c r="F76" i="16" s="1"/>
  <c r="C77" i="16" s="1"/>
  <c r="G76" i="16"/>
  <c r="B126" i="16"/>
  <c r="D126" i="16"/>
  <c r="F126" i="16"/>
  <c r="A127" i="16"/>
  <c r="C126" i="16"/>
  <c r="E126" i="16"/>
  <c r="G126" i="16"/>
  <c r="C138" i="6"/>
  <c r="E138" i="6"/>
  <c r="G138" i="6"/>
  <c r="B138" i="6"/>
  <c r="D138" i="6"/>
  <c r="F138" i="6"/>
  <c r="A139" i="6"/>
  <c r="D77" i="16" l="1"/>
  <c r="E77" i="16" s="1"/>
  <c r="F77" i="16" s="1"/>
  <c r="C78" i="16" s="1"/>
  <c r="B139" i="6"/>
  <c r="D139" i="6"/>
  <c r="F139" i="6"/>
  <c r="A140" i="6"/>
  <c r="C139" i="6"/>
  <c r="E139" i="6"/>
  <c r="G139" i="6"/>
  <c r="C127" i="16"/>
  <c r="E127" i="16"/>
  <c r="G127" i="16"/>
  <c r="B127" i="16"/>
  <c r="D127" i="16"/>
  <c r="F127" i="16"/>
  <c r="A128" i="16"/>
  <c r="G77" i="16"/>
  <c r="D78" i="16" l="1"/>
  <c r="E78" i="16" s="1"/>
  <c r="F78" i="16" s="1"/>
  <c r="C79" i="16" s="1"/>
  <c r="B128" i="16"/>
  <c r="D128" i="16"/>
  <c r="F128" i="16"/>
  <c r="A129" i="16"/>
  <c r="C128" i="16"/>
  <c r="E128" i="16"/>
  <c r="G128" i="16"/>
  <c r="C140" i="6"/>
  <c r="E140" i="6"/>
  <c r="G140" i="6"/>
  <c r="B140" i="6"/>
  <c r="D140" i="6"/>
  <c r="F140" i="6"/>
  <c r="A141" i="6"/>
  <c r="G78" i="16" l="1"/>
  <c r="D79" i="16"/>
  <c r="E79" i="16" s="1"/>
  <c r="F79" i="16" s="1"/>
  <c r="C80" i="16" s="1"/>
  <c r="B141" i="6"/>
  <c r="D141" i="6"/>
  <c r="F141" i="6"/>
  <c r="A142" i="6"/>
  <c r="C141" i="6"/>
  <c r="E141" i="6"/>
  <c r="G141" i="6"/>
  <c r="C129" i="16"/>
  <c r="E129" i="16"/>
  <c r="G129" i="16"/>
  <c r="B129" i="16"/>
  <c r="D129" i="16"/>
  <c r="F129" i="16"/>
  <c r="A130" i="16"/>
  <c r="G79" i="16"/>
  <c r="D80" i="16" l="1"/>
  <c r="E80" i="16" s="1"/>
  <c r="F80" i="16" s="1"/>
  <c r="C81" i="16" s="1"/>
  <c r="B130" i="16"/>
  <c r="D130" i="16"/>
  <c r="F130" i="16"/>
  <c r="A131" i="16"/>
  <c r="C130" i="16"/>
  <c r="E130" i="16"/>
  <c r="G130" i="16"/>
  <c r="C142" i="6"/>
  <c r="E142" i="6"/>
  <c r="G142" i="6"/>
  <c r="B142" i="6"/>
  <c r="D142" i="6"/>
  <c r="F142" i="6"/>
  <c r="A143" i="6"/>
  <c r="G80" i="16" l="1"/>
  <c r="D81" i="16"/>
  <c r="E81" i="16" s="1"/>
  <c r="F81" i="16" s="1"/>
  <c r="B143" i="6"/>
  <c r="D143" i="6"/>
  <c r="F143" i="6"/>
  <c r="A144" i="6"/>
  <c r="C143" i="6"/>
  <c r="E143" i="6"/>
  <c r="G143" i="6"/>
  <c r="C131" i="16"/>
  <c r="E131" i="16"/>
  <c r="G131" i="16"/>
  <c r="B131" i="16"/>
  <c r="D131" i="16"/>
  <c r="F131" i="16"/>
  <c r="A132" i="16"/>
  <c r="G81" i="16"/>
  <c r="B132" i="16" l="1"/>
  <c r="D132" i="16"/>
  <c r="F132" i="16"/>
  <c r="A133" i="16"/>
  <c r="C132" i="16"/>
  <c r="E132" i="16"/>
  <c r="G132" i="16"/>
  <c r="C144" i="6"/>
  <c r="E144" i="6"/>
  <c r="G144" i="6"/>
  <c r="B144" i="6"/>
  <c r="D144" i="6"/>
  <c r="F144" i="6"/>
  <c r="A145" i="6"/>
  <c r="B145" i="6" l="1"/>
  <c r="D145" i="6"/>
  <c r="F145" i="6"/>
  <c r="A146" i="6"/>
  <c r="C145" i="6"/>
  <c r="E145" i="6"/>
  <c r="G145" i="6"/>
  <c r="C133" i="16"/>
  <c r="E133" i="16"/>
  <c r="G133" i="16"/>
  <c r="B133" i="16"/>
  <c r="D133" i="16"/>
  <c r="F133" i="16"/>
  <c r="A134" i="16"/>
  <c r="B134" i="16" l="1"/>
  <c r="D134" i="16"/>
  <c r="F134" i="16"/>
  <c r="A135" i="16"/>
  <c r="C134" i="16"/>
  <c r="E134" i="16"/>
  <c r="G134" i="16"/>
  <c r="C146" i="6"/>
  <c r="E146" i="6"/>
  <c r="G146" i="6"/>
  <c r="B146" i="6"/>
  <c r="D146" i="6"/>
  <c r="F146" i="6"/>
  <c r="A147" i="6"/>
  <c r="B147" i="6" l="1"/>
  <c r="D147" i="6"/>
  <c r="F147" i="6"/>
  <c r="A148" i="6"/>
  <c r="C147" i="6"/>
  <c r="E147" i="6"/>
  <c r="G147" i="6"/>
  <c r="C135" i="16"/>
  <c r="E135" i="16"/>
  <c r="G135" i="16"/>
  <c r="B135" i="16"/>
  <c r="D135" i="16"/>
  <c r="F135" i="16"/>
  <c r="A136" i="16"/>
  <c r="B136" i="16" l="1"/>
  <c r="D136" i="16"/>
  <c r="F136" i="16"/>
  <c r="A137" i="16"/>
  <c r="C136" i="16"/>
  <c r="E136" i="16"/>
  <c r="G136" i="16"/>
  <c r="C148" i="6"/>
  <c r="E148" i="6"/>
  <c r="G148" i="6"/>
  <c r="B148" i="6"/>
  <c r="D148" i="6"/>
  <c r="F148" i="6"/>
  <c r="A149" i="6"/>
  <c r="B149" i="6" l="1"/>
  <c r="D149" i="6"/>
  <c r="F149" i="6"/>
  <c r="A150" i="6"/>
  <c r="C149" i="6"/>
  <c r="E149" i="6"/>
  <c r="G149" i="6"/>
  <c r="C137" i="16"/>
  <c r="E137" i="16"/>
  <c r="G137" i="16"/>
  <c r="B137" i="16"/>
  <c r="D137" i="16"/>
  <c r="F137" i="16"/>
  <c r="A138" i="16"/>
  <c r="B138" i="16" l="1"/>
  <c r="D138" i="16"/>
  <c r="F138" i="16"/>
  <c r="A139" i="16"/>
  <c r="C138" i="16"/>
  <c r="E138" i="16"/>
  <c r="G138" i="16"/>
  <c r="C150" i="6"/>
  <c r="E150" i="6"/>
  <c r="G150" i="6"/>
  <c r="B150" i="6"/>
  <c r="D150" i="6"/>
  <c r="F150" i="6"/>
  <c r="A151" i="6"/>
  <c r="B151" i="6" l="1"/>
  <c r="D151" i="6"/>
  <c r="F151" i="6"/>
  <c r="A152" i="6"/>
  <c r="C151" i="6"/>
  <c r="E151" i="6"/>
  <c r="G151" i="6"/>
  <c r="C139" i="16"/>
  <c r="E139" i="16"/>
  <c r="G139" i="16"/>
  <c r="B139" i="16"/>
  <c r="D139" i="16"/>
  <c r="F139" i="16"/>
  <c r="A140" i="16"/>
  <c r="B140" i="16" l="1"/>
  <c r="D140" i="16"/>
  <c r="F140" i="16"/>
  <c r="A141" i="16"/>
  <c r="C140" i="16"/>
  <c r="E140" i="16"/>
  <c r="G140" i="16"/>
  <c r="C152" i="6"/>
  <c r="E152" i="6"/>
  <c r="G152" i="6"/>
  <c r="B152" i="6"/>
  <c r="D152" i="6"/>
  <c r="F152" i="6"/>
  <c r="A153" i="6"/>
  <c r="B153" i="6" l="1"/>
  <c r="D153" i="6"/>
  <c r="F153" i="6"/>
  <c r="A154" i="6"/>
  <c r="C153" i="6"/>
  <c r="E153" i="6"/>
  <c r="G153" i="6"/>
  <c r="C141" i="16"/>
  <c r="E141" i="16"/>
  <c r="G141" i="16"/>
  <c r="B141" i="16"/>
  <c r="D141" i="16"/>
  <c r="F141" i="16"/>
  <c r="A142" i="16"/>
  <c r="B142" i="16" l="1"/>
  <c r="D142" i="16"/>
  <c r="F142" i="16"/>
  <c r="A143" i="16"/>
  <c r="C142" i="16"/>
  <c r="E142" i="16"/>
  <c r="G142" i="16"/>
  <c r="C154" i="6"/>
  <c r="E154" i="6"/>
  <c r="G154" i="6"/>
  <c r="B154" i="6"/>
  <c r="D154" i="6"/>
  <c r="F154" i="6"/>
  <c r="A155" i="6"/>
  <c r="B155" i="6" l="1"/>
  <c r="D155" i="6"/>
  <c r="F155" i="6"/>
  <c r="A156" i="6"/>
  <c r="C155" i="6"/>
  <c r="E155" i="6"/>
  <c r="G155" i="6"/>
  <c r="C143" i="16"/>
  <c r="E143" i="16"/>
  <c r="G143" i="16"/>
  <c r="B143" i="16"/>
  <c r="D143" i="16"/>
  <c r="F143" i="16"/>
  <c r="A144" i="16"/>
  <c r="B144" i="16" l="1"/>
  <c r="D144" i="16"/>
  <c r="F144" i="16"/>
  <c r="A145" i="16"/>
  <c r="C144" i="16"/>
  <c r="E144" i="16"/>
  <c r="G144" i="16"/>
  <c r="C156" i="6"/>
  <c r="E156" i="6"/>
  <c r="G156" i="6"/>
  <c r="B156" i="6"/>
  <c r="D156" i="6"/>
  <c r="F156" i="6"/>
  <c r="A157" i="6"/>
  <c r="B157" i="6" l="1"/>
  <c r="D157" i="6"/>
  <c r="F157" i="6"/>
  <c r="A158" i="6"/>
  <c r="C157" i="6"/>
  <c r="E157" i="6"/>
  <c r="G157" i="6"/>
  <c r="C145" i="16"/>
  <c r="E145" i="16"/>
  <c r="G145" i="16"/>
  <c r="B145" i="16"/>
  <c r="D145" i="16"/>
  <c r="F145" i="16"/>
  <c r="A146" i="16"/>
  <c r="B146" i="16" l="1"/>
  <c r="D146" i="16"/>
  <c r="F146" i="16"/>
  <c r="A147" i="16"/>
  <c r="C146" i="16"/>
  <c r="E146" i="16"/>
  <c r="G146" i="16"/>
  <c r="C158" i="6"/>
  <c r="E158" i="6"/>
  <c r="G158" i="6"/>
  <c r="B158" i="6"/>
  <c r="D158" i="6"/>
  <c r="F158" i="6"/>
  <c r="A159" i="6"/>
  <c r="C147" i="16" l="1"/>
  <c r="E147" i="16"/>
  <c r="G147" i="16"/>
  <c r="B147" i="16"/>
  <c r="D147" i="16"/>
  <c r="F147" i="16"/>
  <c r="A148" i="16"/>
  <c r="B159" i="6"/>
  <c r="D159" i="6"/>
  <c r="F159" i="6"/>
  <c r="A160" i="6"/>
  <c r="C159" i="6"/>
  <c r="E159" i="6"/>
  <c r="G159" i="6"/>
  <c r="C160" i="6" l="1"/>
  <c r="E160" i="6"/>
  <c r="G160" i="6"/>
  <c r="B160" i="6"/>
  <c r="D160" i="6"/>
  <c r="F160" i="6"/>
  <c r="A161" i="6"/>
  <c r="B148" i="16"/>
  <c r="D148" i="16"/>
  <c r="F148" i="16"/>
  <c r="A149" i="16"/>
  <c r="C148" i="16"/>
  <c r="E148" i="16"/>
  <c r="G148" i="16"/>
  <c r="C149" i="16" l="1"/>
  <c r="E149" i="16"/>
  <c r="G149" i="16"/>
  <c r="B149" i="16"/>
  <c r="D149" i="16"/>
  <c r="F149" i="16"/>
  <c r="A150" i="16"/>
  <c r="B161" i="6"/>
  <c r="D161" i="6"/>
  <c r="F161" i="6"/>
  <c r="A162" i="6"/>
  <c r="C161" i="6"/>
  <c r="E161" i="6"/>
  <c r="G161" i="6"/>
  <c r="C162" i="6" l="1"/>
  <c r="E162" i="6"/>
  <c r="G162" i="6"/>
  <c r="B162" i="6"/>
  <c r="D162" i="6"/>
  <c r="F162" i="6"/>
  <c r="A163" i="6"/>
  <c r="B150" i="16"/>
  <c r="D150" i="16"/>
  <c r="F150" i="16"/>
  <c r="A151" i="16"/>
  <c r="C150" i="16"/>
  <c r="E150" i="16"/>
  <c r="G150" i="16"/>
  <c r="C151" i="16" l="1"/>
  <c r="E151" i="16"/>
  <c r="G151" i="16"/>
  <c r="B151" i="16"/>
  <c r="D151" i="16"/>
  <c r="F151" i="16"/>
  <c r="A152" i="16"/>
  <c r="B163" i="6"/>
  <c r="D163" i="6"/>
  <c r="F163" i="6"/>
  <c r="A164" i="6"/>
  <c r="C163" i="6"/>
  <c r="E163" i="6"/>
  <c r="G163" i="6"/>
  <c r="C164" i="6" l="1"/>
  <c r="E164" i="6"/>
  <c r="G164" i="6"/>
  <c r="B164" i="6"/>
  <c r="D164" i="6"/>
  <c r="F164" i="6"/>
  <c r="A165" i="6"/>
  <c r="B152" i="16"/>
  <c r="D152" i="16"/>
  <c r="F152" i="16"/>
  <c r="A153" i="16"/>
  <c r="C152" i="16"/>
  <c r="E152" i="16"/>
  <c r="G152" i="16"/>
  <c r="C153" i="16" l="1"/>
  <c r="E153" i="16"/>
  <c r="G153" i="16"/>
  <c r="B153" i="16"/>
  <c r="D153" i="16"/>
  <c r="F153" i="16"/>
  <c r="A154" i="16"/>
  <c r="B165" i="6"/>
  <c r="D165" i="6"/>
  <c r="F165" i="6"/>
  <c r="A166" i="6"/>
  <c r="C165" i="6"/>
  <c r="E165" i="6"/>
  <c r="G165" i="6"/>
  <c r="C166" i="6" l="1"/>
  <c r="E166" i="6"/>
  <c r="G166" i="6"/>
  <c r="B166" i="6"/>
  <c r="D166" i="6"/>
  <c r="F166" i="6"/>
  <c r="A167" i="6"/>
  <c r="B154" i="16"/>
  <c r="D154" i="16"/>
  <c r="F154" i="16"/>
  <c r="A155" i="16"/>
  <c r="C154" i="16"/>
  <c r="E154" i="16"/>
  <c r="G154" i="16"/>
  <c r="C155" i="16" l="1"/>
  <c r="E155" i="16"/>
  <c r="G155" i="16"/>
  <c r="B155" i="16"/>
  <c r="D155" i="16"/>
  <c r="F155" i="16"/>
  <c r="A156" i="16"/>
  <c r="B167" i="6"/>
  <c r="D167" i="6"/>
  <c r="F167" i="6"/>
  <c r="A168" i="6"/>
  <c r="C167" i="6"/>
  <c r="E167" i="6"/>
  <c r="G167" i="6"/>
  <c r="C168" i="6" l="1"/>
  <c r="E168" i="6"/>
  <c r="G168" i="6"/>
  <c r="B168" i="6"/>
  <c r="D168" i="6"/>
  <c r="F168" i="6"/>
  <c r="A169" i="6"/>
  <c r="B156" i="16"/>
  <c r="D156" i="16"/>
  <c r="F156" i="16"/>
  <c r="A157" i="16"/>
  <c r="C156" i="16"/>
  <c r="E156" i="16"/>
  <c r="G156" i="16"/>
  <c r="C157" i="16" l="1"/>
  <c r="E157" i="16"/>
  <c r="B157" i="16"/>
  <c r="D157" i="16"/>
  <c r="F157" i="16"/>
  <c r="A158" i="16"/>
  <c r="G157" i="16"/>
  <c r="B169" i="6"/>
  <c r="D169" i="6"/>
  <c r="F169" i="6"/>
  <c r="A170" i="6"/>
  <c r="C169" i="6"/>
  <c r="E169" i="6"/>
  <c r="G169" i="6"/>
  <c r="C158" i="16" l="1"/>
  <c r="E158" i="16"/>
  <c r="G158" i="16"/>
  <c r="D158" i="16"/>
  <c r="A159" i="16"/>
  <c r="B158" i="16"/>
  <c r="F158" i="16"/>
  <c r="C170" i="6"/>
  <c r="E170" i="6"/>
  <c r="G170" i="6"/>
  <c r="B170" i="6"/>
  <c r="D170" i="6"/>
  <c r="F170" i="6"/>
  <c r="A171" i="6"/>
  <c r="B171" i="6" l="1"/>
  <c r="D171" i="6"/>
  <c r="F171" i="6"/>
  <c r="A172" i="6"/>
  <c r="C171" i="6"/>
  <c r="E171" i="6"/>
  <c r="G171" i="6"/>
  <c r="B159" i="16"/>
  <c r="D159" i="16"/>
  <c r="F159" i="16"/>
  <c r="A160" i="16"/>
  <c r="E159" i="16"/>
  <c r="C159" i="16"/>
  <c r="G159" i="16"/>
  <c r="C172" i="6" l="1"/>
  <c r="E172" i="6"/>
  <c r="G172" i="6"/>
  <c r="B172" i="6"/>
  <c r="D172" i="6"/>
  <c r="F172" i="6"/>
  <c r="A173" i="6"/>
  <c r="C160" i="16"/>
  <c r="E160" i="16"/>
  <c r="G160" i="16"/>
  <c r="B160" i="16"/>
  <c r="F160" i="16"/>
  <c r="D160" i="16"/>
  <c r="A161" i="16"/>
  <c r="B161" i="16" l="1"/>
  <c r="D161" i="16"/>
  <c r="F161" i="16"/>
  <c r="A162" i="16"/>
  <c r="C161" i="16"/>
  <c r="G161" i="16"/>
  <c r="E161" i="16"/>
  <c r="B173" i="6"/>
  <c r="D173" i="6"/>
  <c r="F173" i="6"/>
  <c r="A174" i="6"/>
  <c r="C173" i="6"/>
  <c r="E173" i="6"/>
  <c r="G173" i="6"/>
  <c r="C162" i="16" l="1"/>
  <c r="E162" i="16"/>
  <c r="G162" i="16"/>
  <c r="D162" i="16"/>
  <c r="A163" i="16"/>
  <c r="B162" i="16"/>
  <c r="F162" i="16"/>
  <c r="C174" i="6"/>
  <c r="E174" i="6"/>
  <c r="G174" i="6"/>
  <c r="B174" i="6"/>
  <c r="D174" i="6"/>
  <c r="F174" i="6"/>
  <c r="A175" i="6"/>
  <c r="B175" i="6" l="1"/>
  <c r="D175" i="6"/>
  <c r="F175" i="6"/>
  <c r="A176" i="6"/>
  <c r="C175" i="6"/>
  <c r="E175" i="6"/>
  <c r="G175" i="6"/>
  <c r="B163" i="16"/>
  <c r="D163" i="16"/>
  <c r="F163" i="16"/>
  <c r="A164" i="16"/>
  <c r="E163" i="16"/>
  <c r="C163" i="16"/>
  <c r="G163" i="16"/>
  <c r="C176" i="6" l="1"/>
  <c r="E176" i="6"/>
  <c r="G176" i="6"/>
  <c r="B176" i="6"/>
  <c r="D176" i="6"/>
  <c r="F176" i="6"/>
  <c r="A177" i="6"/>
  <c r="C164" i="16"/>
  <c r="E164" i="16"/>
  <c r="G164" i="16"/>
  <c r="B164" i="16"/>
  <c r="F164" i="16"/>
  <c r="D164" i="16"/>
  <c r="A165" i="16"/>
  <c r="B165" i="16" l="1"/>
  <c r="D165" i="16"/>
  <c r="F165" i="16"/>
  <c r="A166" i="16"/>
  <c r="C165" i="16"/>
  <c r="G165" i="16"/>
  <c r="E165" i="16"/>
  <c r="B177" i="6"/>
  <c r="D177" i="6"/>
  <c r="F177" i="6"/>
  <c r="A178" i="6"/>
  <c r="C177" i="6"/>
  <c r="E177" i="6"/>
  <c r="G177" i="6"/>
  <c r="C166" i="16" l="1"/>
  <c r="E166" i="16"/>
  <c r="G166" i="16"/>
  <c r="D166" i="16"/>
  <c r="A167" i="16"/>
  <c r="B166" i="16"/>
  <c r="F166" i="16"/>
  <c r="C178" i="6"/>
  <c r="E178" i="6"/>
  <c r="G178" i="6"/>
  <c r="B178" i="6"/>
  <c r="D178" i="6"/>
  <c r="F178" i="6"/>
  <c r="A179" i="6"/>
  <c r="B179" i="6" l="1"/>
  <c r="D179" i="6"/>
  <c r="F179" i="6"/>
  <c r="A180" i="6"/>
  <c r="C179" i="6"/>
  <c r="E179" i="6"/>
  <c r="G179" i="6"/>
  <c r="B167" i="16"/>
  <c r="D167" i="16"/>
  <c r="F167" i="16"/>
  <c r="A168" i="16"/>
  <c r="E167" i="16"/>
  <c r="C167" i="16"/>
  <c r="G167" i="16"/>
  <c r="C180" i="6" l="1"/>
  <c r="E180" i="6"/>
  <c r="G180" i="6"/>
  <c r="B180" i="6"/>
  <c r="D180" i="6"/>
  <c r="F180" i="6"/>
  <c r="A181" i="6"/>
  <c r="C168" i="16"/>
  <c r="E168" i="16"/>
  <c r="G168" i="16"/>
  <c r="B168" i="16"/>
  <c r="F168" i="16"/>
  <c r="D168" i="16"/>
  <c r="A169" i="16"/>
  <c r="B169" i="16" l="1"/>
  <c r="D169" i="16"/>
  <c r="F169" i="16"/>
  <c r="A170" i="16"/>
  <c r="C169" i="16"/>
  <c r="G169" i="16"/>
  <c r="E169" i="16"/>
  <c r="C181" i="6"/>
  <c r="E181" i="6"/>
  <c r="G181" i="6"/>
  <c r="D181" i="6"/>
  <c r="A182" i="6"/>
  <c r="B181" i="6"/>
  <c r="F181" i="6"/>
  <c r="B182" i="6" l="1"/>
  <c r="D182" i="6"/>
  <c r="F182" i="6"/>
  <c r="A183" i="6"/>
  <c r="E182" i="6"/>
  <c r="C182" i="6"/>
  <c r="G182" i="6"/>
  <c r="C170" i="16"/>
  <c r="E170" i="16"/>
  <c r="G170" i="16"/>
  <c r="D170" i="16"/>
  <c r="A171" i="16"/>
  <c r="B170" i="16"/>
  <c r="F170" i="16"/>
  <c r="B171" i="16" l="1"/>
  <c r="D171" i="16"/>
  <c r="F171" i="16"/>
  <c r="A172" i="16"/>
  <c r="E171" i="16"/>
  <c r="C171" i="16"/>
  <c r="G171" i="16"/>
  <c r="C183" i="6"/>
  <c r="E183" i="6"/>
  <c r="G183" i="6"/>
  <c r="B183" i="6"/>
  <c r="F183" i="6"/>
  <c r="D183" i="6"/>
  <c r="A184" i="6"/>
  <c r="B184" i="6" l="1"/>
  <c r="D184" i="6"/>
  <c r="F184" i="6"/>
  <c r="A185" i="6"/>
  <c r="C184" i="6"/>
  <c r="G184" i="6"/>
  <c r="E184" i="6"/>
  <c r="C172" i="16"/>
  <c r="E172" i="16"/>
  <c r="G172" i="16"/>
  <c r="B172" i="16"/>
  <c r="F172" i="16"/>
  <c r="D172" i="16"/>
  <c r="A173" i="16"/>
  <c r="C185" i="6" l="1"/>
  <c r="E185" i="6"/>
  <c r="G185" i="6"/>
  <c r="D185" i="6"/>
  <c r="A186" i="6"/>
  <c r="B185" i="6"/>
  <c r="F185" i="6"/>
  <c r="B173" i="16"/>
  <c r="D173" i="16"/>
  <c r="F173" i="16"/>
  <c r="A174" i="16"/>
  <c r="C173" i="16"/>
  <c r="G173" i="16"/>
  <c r="E173" i="16"/>
  <c r="C174" i="16" l="1"/>
  <c r="E174" i="16"/>
  <c r="G174" i="16"/>
  <c r="D174" i="16"/>
  <c r="A175" i="16"/>
  <c r="B174" i="16"/>
  <c r="F174" i="16"/>
  <c r="B186" i="6"/>
  <c r="D186" i="6"/>
  <c r="F186" i="6"/>
  <c r="A187" i="6"/>
  <c r="E186" i="6"/>
  <c r="C186" i="6"/>
  <c r="G186" i="6"/>
  <c r="C187" i="6" l="1"/>
  <c r="E187" i="6"/>
  <c r="G187" i="6"/>
  <c r="B187" i="6"/>
  <c r="F187" i="6"/>
  <c r="D187" i="6"/>
  <c r="A188" i="6"/>
  <c r="B175" i="16"/>
  <c r="D175" i="16"/>
  <c r="F175" i="16"/>
  <c r="A176" i="16"/>
  <c r="E175" i="16"/>
  <c r="C175" i="16"/>
  <c r="G175" i="16"/>
  <c r="C176" i="16" l="1"/>
  <c r="E176" i="16"/>
  <c r="G176" i="16"/>
  <c r="B176" i="16"/>
  <c r="F176" i="16"/>
  <c r="D176" i="16"/>
  <c r="A177" i="16"/>
  <c r="B188" i="6"/>
  <c r="D188" i="6"/>
  <c r="F188" i="6"/>
  <c r="A189" i="6"/>
  <c r="C188" i="6"/>
  <c r="G188" i="6"/>
  <c r="E188" i="6"/>
  <c r="C189" i="6" l="1"/>
  <c r="E189" i="6"/>
  <c r="G189" i="6"/>
  <c r="D189" i="6"/>
  <c r="A190" i="6"/>
  <c r="B189" i="6"/>
  <c r="F189" i="6"/>
  <c r="B177" i="16"/>
  <c r="D177" i="16"/>
  <c r="F177" i="16"/>
  <c r="A178" i="16"/>
  <c r="C177" i="16"/>
  <c r="G177" i="16"/>
  <c r="E177" i="16"/>
  <c r="C178" i="16" l="1"/>
  <c r="E178" i="16"/>
  <c r="G178" i="16"/>
  <c r="D178" i="16"/>
  <c r="A179" i="16"/>
  <c r="B178" i="16"/>
  <c r="F178" i="16"/>
  <c r="B190" i="6"/>
  <c r="D190" i="6"/>
  <c r="F190" i="6"/>
  <c r="A191" i="6"/>
  <c r="E190" i="6"/>
  <c r="C190" i="6"/>
  <c r="G190" i="6"/>
  <c r="C191" i="6" l="1"/>
  <c r="E191" i="6"/>
  <c r="G191" i="6"/>
  <c r="B191" i="6"/>
  <c r="F191" i="6"/>
  <c r="D191" i="6"/>
  <c r="A192" i="6"/>
  <c r="B179" i="16"/>
  <c r="D179" i="16"/>
  <c r="F179" i="16"/>
  <c r="A180" i="16"/>
  <c r="E179" i="16"/>
  <c r="C179" i="16"/>
  <c r="G179" i="16"/>
  <c r="C180" i="16" l="1"/>
  <c r="E180" i="16"/>
  <c r="G180" i="16"/>
  <c r="B180" i="16"/>
  <c r="F180" i="16"/>
  <c r="D180" i="16"/>
  <c r="A181" i="16"/>
  <c r="B192" i="6"/>
  <c r="D192" i="6"/>
  <c r="F192" i="6"/>
  <c r="A193" i="6"/>
  <c r="C192" i="6"/>
  <c r="G192" i="6"/>
  <c r="E192" i="6"/>
  <c r="C193" i="6" l="1"/>
  <c r="E193" i="6"/>
  <c r="G193" i="6"/>
  <c r="D193" i="6"/>
  <c r="A194" i="6"/>
  <c r="B193" i="6"/>
  <c r="F193" i="6"/>
  <c r="B181" i="16"/>
  <c r="D181" i="16"/>
  <c r="F181" i="16"/>
  <c r="A182" i="16"/>
  <c r="C181" i="16"/>
  <c r="G181" i="16"/>
  <c r="E181" i="16"/>
  <c r="C182" i="16" l="1"/>
  <c r="E182" i="16"/>
  <c r="G182" i="16"/>
  <c r="D182" i="16"/>
  <c r="A183" i="16"/>
  <c r="B182" i="16"/>
  <c r="F182" i="16"/>
  <c r="B194" i="6"/>
  <c r="D194" i="6"/>
  <c r="F194" i="6"/>
  <c r="A195" i="6"/>
  <c r="E194" i="6"/>
  <c r="C194" i="6"/>
  <c r="G194" i="6"/>
  <c r="C195" i="6" l="1"/>
  <c r="B195" i="6"/>
  <c r="E195" i="6"/>
  <c r="G195" i="6"/>
  <c r="D195" i="6"/>
  <c r="F195" i="6"/>
  <c r="A196" i="6"/>
  <c r="B183" i="16"/>
  <c r="D183" i="16"/>
  <c r="F183" i="16"/>
  <c r="A184" i="16"/>
  <c r="E183" i="16"/>
  <c r="C183" i="16"/>
  <c r="G183" i="16"/>
  <c r="C184" i="16" l="1"/>
  <c r="E184" i="16"/>
  <c r="G184" i="16"/>
  <c r="B184" i="16"/>
  <c r="F184" i="16"/>
  <c r="D184" i="16"/>
  <c r="A185" i="16"/>
  <c r="B196" i="6"/>
  <c r="D196" i="6"/>
  <c r="F196" i="6"/>
  <c r="A197" i="6"/>
  <c r="C196" i="6"/>
  <c r="E196" i="6"/>
  <c r="G196" i="6"/>
  <c r="C197" i="6" l="1"/>
  <c r="E197" i="6"/>
  <c r="G197" i="6"/>
  <c r="B197" i="6"/>
  <c r="D197" i="6"/>
  <c r="F197" i="6"/>
  <c r="A198" i="6"/>
  <c r="B185" i="16"/>
  <c r="D185" i="16"/>
  <c r="F185" i="16"/>
  <c r="A186" i="16"/>
  <c r="C185" i="16"/>
  <c r="G185" i="16"/>
  <c r="E185" i="16"/>
  <c r="C186" i="16" l="1"/>
  <c r="E186" i="16"/>
  <c r="G186" i="16"/>
  <c r="D186" i="16"/>
  <c r="A187" i="16"/>
  <c r="B186" i="16"/>
  <c r="F186" i="16"/>
  <c r="B198" i="6"/>
  <c r="D198" i="6"/>
  <c r="F198" i="6"/>
  <c r="A199" i="6"/>
  <c r="C198" i="6"/>
  <c r="E198" i="6"/>
  <c r="G198" i="6"/>
  <c r="C199" i="6" l="1"/>
  <c r="E199" i="6"/>
  <c r="G199" i="6"/>
  <c r="B199" i="6"/>
  <c r="D199" i="6"/>
  <c r="F199" i="6"/>
  <c r="A200" i="6"/>
  <c r="B187" i="16"/>
  <c r="D187" i="16"/>
  <c r="F187" i="16"/>
  <c r="E187" i="16"/>
  <c r="A188" i="16"/>
  <c r="C187" i="16"/>
  <c r="G187" i="16"/>
  <c r="C188" i="16" l="1"/>
  <c r="E188" i="16"/>
  <c r="G188" i="16"/>
  <c r="B188" i="16"/>
  <c r="D188" i="16"/>
  <c r="F188" i="16"/>
  <c r="A189" i="16"/>
  <c r="B200" i="6"/>
  <c r="D200" i="6"/>
  <c r="F200" i="6"/>
  <c r="A201" i="6"/>
  <c r="C200" i="6"/>
  <c r="E200" i="6"/>
  <c r="G200" i="6"/>
  <c r="C201" i="6" l="1"/>
  <c r="E201" i="6"/>
  <c r="G201" i="6"/>
  <c r="B201" i="6"/>
  <c r="D201" i="6"/>
  <c r="F201" i="6"/>
  <c r="A202" i="6"/>
  <c r="B189" i="16"/>
  <c r="D189" i="16"/>
  <c r="F189" i="16"/>
  <c r="A190" i="16"/>
  <c r="C189" i="16"/>
  <c r="E189" i="16"/>
  <c r="G189" i="16"/>
  <c r="C190" i="16" l="1"/>
  <c r="E190" i="16"/>
  <c r="G190" i="16"/>
  <c r="B190" i="16"/>
  <c r="D190" i="16"/>
  <c r="F190" i="16"/>
  <c r="A191" i="16"/>
  <c r="B202" i="6"/>
  <c r="D202" i="6"/>
  <c r="F202" i="6"/>
  <c r="A203" i="6"/>
  <c r="C202" i="6"/>
  <c r="E202" i="6"/>
  <c r="G202" i="6"/>
  <c r="C203" i="6" l="1"/>
  <c r="E203" i="6"/>
  <c r="G203" i="6"/>
  <c r="B203" i="6"/>
  <c r="D203" i="6"/>
  <c r="F203" i="6"/>
  <c r="A204" i="6"/>
  <c r="B191" i="16"/>
  <c r="D191" i="16"/>
  <c r="F191" i="16"/>
  <c r="A192" i="16"/>
  <c r="C191" i="16"/>
  <c r="E191" i="16"/>
  <c r="G191" i="16"/>
  <c r="C192" i="16" l="1"/>
  <c r="E192" i="16"/>
  <c r="G192" i="16"/>
  <c r="B192" i="16"/>
  <c r="D192" i="16"/>
  <c r="F192" i="16"/>
  <c r="A193" i="16"/>
  <c r="B204" i="6"/>
  <c r="D204" i="6"/>
  <c r="F204" i="6"/>
  <c r="A205" i="6"/>
  <c r="C204" i="6"/>
  <c r="E204" i="6"/>
  <c r="G204" i="6"/>
  <c r="C205" i="6" l="1"/>
  <c r="E205" i="6"/>
  <c r="G205" i="6"/>
  <c r="B205" i="6"/>
  <c r="D205" i="6"/>
  <c r="F205" i="6"/>
  <c r="A206" i="6"/>
  <c r="B193" i="16"/>
  <c r="D193" i="16"/>
  <c r="F193" i="16"/>
  <c r="A194" i="16"/>
  <c r="C193" i="16"/>
  <c r="E193" i="16"/>
  <c r="G193" i="16"/>
  <c r="C194" i="16" l="1"/>
  <c r="E194" i="16"/>
  <c r="G194" i="16"/>
  <c r="B194" i="16"/>
  <c r="D194" i="16"/>
  <c r="F194" i="16"/>
  <c r="A195" i="16"/>
  <c r="B206" i="6"/>
  <c r="D206" i="6"/>
  <c r="F206" i="6"/>
  <c r="A207" i="6"/>
  <c r="C206" i="6"/>
  <c r="E206" i="6"/>
  <c r="G206" i="6"/>
  <c r="C207" i="6" l="1"/>
  <c r="E207" i="6"/>
  <c r="G207" i="6"/>
  <c r="B207" i="6"/>
  <c r="D207" i="6"/>
  <c r="F207" i="6"/>
  <c r="A208" i="6"/>
  <c r="B195" i="16"/>
  <c r="D195" i="16"/>
  <c r="F195" i="16"/>
  <c r="A196" i="16"/>
  <c r="C195" i="16"/>
  <c r="E195" i="16"/>
  <c r="G195" i="16"/>
  <c r="C196" i="16" l="1"/>
  <c r="E196" i="16"/>
  <c r="G196" i="16"/>
  <c r="B196" i="16"/>
  <c r="D196" i="16"/>
  <c r="F196" i="16"/>
  <c r="A197" i="16"/>
  <c r="B208" i="6"/>
  <c r="D208" i="6"/>
  <c r="F208" i="6"/>
  <c r="A209" i="6"/>
  <c r="C208" i="6"/>
  <c r="E208" i="6"/>
  <c r="G208" i="6"/>
  <c r="C209" i="6" l="1"/>
  <c r="E209" i="6"/>
  <c r="G209" i="6"/>
  <c r="B209" i="6"/>
  <c r="D209" i="6"/>
  <c r="F209" i="6"/>
  <c r="A210" i="6"/>
  <c r="B197" i="16"/>
  <c r="D197" i="16"/>
  <c r="F197" i="16"/>
  <c r="A198" i="16"/>
  <c r="C197" i="16"/>
  <c r="E197" i="16"/>
  <c r="G197" i="16"/>
  <c r="C198" i="16" l="1"/>
  <c r="E198" i="16"/>
  <c r="G198" i="16"/>
  <c r="B198" i="16"/>
  <c r="D198" i="16"/>
  <c r="F198" i="16"/>
  <c r="A199" i="16"/>
  <c r="B210" i="6"/>
  <c r="D210" i="6"/>
  <c r="F210" i="6"/>
  <c r="A211" i="6"/>
  <c r="C210" i="6"/>
  <c r="E210" i="6"/>
  <c r="G210" i="6"/>
  <c r="C211" i="6" l="1"/>
  <c r="E211" i="6"/>
  <c r="G211" i="6"/>
  <c r="B211" i="6"/>
  <c r="D211" i="6"/>
  <c r="F211" i="6"/>
  <c r="A212" i="6"/>
  <c r="B199" i="16"/>
  <c r="D199" i="16"/>
  <c r="F199" i="16"/>
  <c r="A200" i="16"/>
  <c r="C199" i="16"/>
  <c r="E199" i="16"/>
  <c r="G199" i="16"/>
  <c r="C200" i="16" l="1"/>
  <c r="E200" i="16"/>
  <c r="G200" i="16"/>
  <c r="B200" i="16"/>
  <c r="D200" i="16"/>
  <c r="F200" i="16"/>
  <c r="A201" i="16"/>
  <c r="B212" i="6"/>
  <c r="D212" i="6"/>
  <c r="F212" i="6"/>
  <c r="A213" i="6"/>
  <c r="C212" i="6"/>
  <c r="E212" i="6"/>
  <c r="G212" i="6"/>
  <c r="C213" i="6" l="1"/>
  <c r="E213" i="6"/>
  <c r="G213" i="6"/>
  <c r="B213" i="6"/>
  <c r="D213" i="6"/>
  <c r="F213" i="6"/>
  <c r="A214" i="6"/>
  <c r="B201" i="16"/>
  <c r="D201" i="16"/>
  <c r="F201" i="16"/>
  <c r="A202" i="16"/>
  <c r="C201" i="16"/>
  <c r="E201" i="16"/>
  <c r="G201" i="16"/>
  <c r="C202" i="16" l="1"/>
  <c r="E202" i="16"/>
  <c r="G202" i="16"/>
  <c r="B202" i="16"/>
  <c r="D202" i="16"/>
  <c r="F202" i="16"/>
  <c r="A203" i="16"/>
  <c r="B214" i="6"/>
  <c r="D214" i="6"/>
  <c r="F214" i="6"/>
  <c r="A215" i="6"/>
  <c r="C214" i="6"/>
  <c r="E214" i="6"/>
  <c r="G214" i="6"/>
  <c r="C215" i="6" l="1"/>
  <c r="E215" i="6"/>
  <c r="G215" i="6"/>
  <c r="B215" i="6"/>
  <c r="D215" i="6"/>
  <c r="F215" i="6"/>
  <c r="A216" i="6"/>
  <c r="B203" i="16"/>
  <c r="D203" i="16"/>
  <c r="F203" i="16"/>
  <c r="A204" i="16"/>
  <c r="C203" i="16"/>
  <c r="E203" i="16"/>
  <c r="G203" i="16"/>
  <c r="C204" i="16" l="1"/>
  <c r="E204" i="16"/>
  <c r="G204" i="16"/>
  <c r="B204" i="16"/>
  <c r="D204" i="16"/>
  <c r="F204" i="16"/>
  <c r="A205" i="16"/>
  <c r="B216" i="6"/>
  <c r="D216" i="6"/>
  <c r="F216" i="6"/>
  <c r="A217" i="6"/>
  <c r="C216" i="6"/>
  <c r="E216" i="6"/>
  <c r="G216" i="6"/>
  <c r="C217" i="6" l="1"/>
  <c r="E217" i="6"/>
  <c r="G217" i="6"/>
  <c r="B217" i="6"/>
  <c r="D217" i="6"/>
  <c r="F217" i="6"/>
  <c r="A218" i="6"/>
  <c r="B205" i="16"/>
  <c r="D205" i="16"/>
  <c r="F205" i="16"/>
  <c r="A206" i="16"/>
  <c r="C205" i="16"/>
  <c r="E205" i="16"/>
  <c r="G205" i="16"/>
  <c r="C206" i="16" l="1"/>
  <c r="E206" i="16"/>
  <c r="G206" i="16"/>
  <c r="B206" i="16"/>
  <c r="D206" i="16"/>
  <c r="F206" i="16"/>
  <c r="A207" i="16"/>
  <c r="B218" i="6"/>
  <c r="D218" i="6"/>
  <c r="F218" i="6"/>
  <c r="A219" i="6"/>
  <c r="C218" i="6"/>
  <c r="E218" i="6"/>
  <c r="G218" i="6"/>
  <c r="C219" i="6" l="1"/>
  <c r="E219" i="6"/>
  <c r="G219" i="6"/>
  <c r="B219" i="6"/>
  <c r="D219" i="6"/>
  <c r="F219" i="6"/>
  <c r="A220" i="6"/>
  <c r="B207" i="16"/>
  <c r="D207" i="16"/>
  <c r="F207" i="16"/>
  <c r="A208" i="16"/>
  <c r="C207" i="16"/>
  <c r="E207" i="16"/>
  <c r="G207" i="16"/>
  <c r="C208" i="16" l="1"/>
  <c r="E208" i="16"/>
  <c r="G208" i="16"/>
  <c r="B208" i="16"/>
  <c r="D208" i="16"/>
  <c r="F208" i="16"/>
  <c r="A209" i="16"/>
  <c r="B220" i="6"/>
  <c r="D220" i="6"/>
  <c r="F220" i="6"/>
  <c r="A221" i="6"/>
  <c r="C220" i="6"/>
  <c r="E220" i="6"/>
  <c r="G220" i="6"/>
  <c r="C221" i="6" l="1"/>
  <c r="E221" i="6"/>
  <c r="G221" i="6"/>
  <c r="B221" i="6"/>
  <c r="D221" i="6"/>
  <c r="F221" i="6"/>
  <c r="A222" i="6"/>
  <c r="B209" i="16"/>
  <c r="D209" i="16"/>
  <c r="F209" i="16"/>
  <c r="A210" i="16"/>
  <c r="C209" i="16"/>
  <c r="E209" i="16"/>
  <c r="G209" i="16"/>
  <c r="C210" i="16" l="1"/>
  <c r="E210" i="16"/>
  <c r="G210" i="16"/>
  <c r="B210" i="16"/>
  <c r="D210" i="16"/>
  <c r="F210" i="16"/>
  <c r="A211" i="16"/>
  <c r="B222" i="6"/>
  <c r="D222" i="6"/>
  <c r="F222" i="6"/>
  <c r="A223" i="6"/>
  <c r="C222" i="6"/>
  <c r="E222" i="6"/>
  <c r="G222" i="6"/>
  <c r="C223" i="6" l="1"/>
  <c r="E223" i="6"/>
  <c r="G223" i="6"/>
  <c r="B223" i="6"/>
  <c r="D223" i="6"/>
  <c r="F223" i="6"/>
  <c r="A224" i="6"/>
  <c r="B211" i="16"/>
  <c r="D211" i="16"/>
  <c r="F211" i="16"/>
  <c r="A212" i="16"/>
  <c r="C211" i="16"/>
  <c r="E211" i="16"/>
  <c r="G211" i="16"/>
  <c r="C212" i="16" l="1"/>
  <c r="E212" i="16"/>
  <c r="G212" i="16"/>
  <c r="B212" i="16"/>
  <c r="D212" i="16"/>
  <c r="F212" i="16"/>
  <c r="A213" i="16"/>
  <c r="B224" i="6"/>
  <c r="D224" i="6"/>
  <c r="F224" i="6"/>
  <c r="A225" i="6"/>
  <c r="C224" i="6"/>
  <c r="E224" i="6"/>
  <c r="G224" i="6"/>
  <c r="C225" i="6" l="1"/>
  <c r="E225" i="6"/>
  <c r="G225" i="6"/>
  <c r="B225" i="6"/>
  <c r="D225" i="6"/>
  <c r="F225" i="6"/>
  <c r="A226" i="6"/>
  <c r="B213" i="16"/>
  <c r="D213" i="16"/>
  <c r="F213" i="16"/>
  <c r="A214" i="16"/>
  <c r="C213" i="16"/>
  <c r="E213" i="16"/>
  <c r="G213" i="16"/>
  <c r="C214" i="16" l="1"/>
  <c r="E214" i="16"/>
  <c r="G214" i="16"/>
  <c r="B214" i="16"/>
  <c r="D214" i="16"/>
  <c r="F214" i="16"/>
  <c r="A215" i="16"/>
  <c r="B226" i="6"/>
  <c r="D226" i="6"/>
  <c r="F226" i="6"/>
  <c r="A227" i="6"/>
  <c r="C226" i="6"/>
  <c r="E226" i="6"/>
  <c r="G226" i="6"/>
  <c r="C227" i="6" l="1"/>
  <c r="E227" i="6"/>
  <c r="G227" i="6"/>
  <c r="B227" i="6"/>
  <c r="D227" i="6"/>
  <c r="F227" i="6"/>
  <c r="A228" i="6"/>
  <c r="B215" i="16"/>
  <c r="D215" i="16"/>
  <c r="F215" i="16"/>
  <c r="A216" i="16"/>
  <c r="C215" i="16"/>
  <c r="E215" i="16"/>
  <c r="G215" i="16"/>
  <c r="C216" i="16" l="1"/>
  <c r="E216" i="16"/>
  <c r="G216" i="16"/>
  <c r="B216" i="16"/>
  <c r="D216" i="16"/>
  <c r="F216" i="16"/>
  <c r="A217" i="16"/>
  <c r="B228" i="6"/>
  <c r="D228" i="6"/>
  <c r="F228" i="6"/>
  <c r="A229" i="6"/>
  <c r="C228" i="6"/>
  <c r="E228" i="6"/>
  <c r="G228" i="6"/>
  <c r="C229" i="6" l="1"/>
  <c r="E229" i="6"/>
  <c r="G229" i="6"/>
  <c r="B229" i="6"/>
  <c r="D229" i="6"/>
  <c r="F229" i="6"/>
  <c r="A230" i="6"/>
  <c r="B217" i="16"/>
  <c r="D217" i="16"/>
  <c r="F217" i="16"/>
  <c r="A218" i="16"/>
  <c r="C217" i="16"/>
  <c r="E217" i="16"/>
  <c r="G217" i="16"/>
  <c r="C218" i="16" l="1"/>
  <c r="E218" i="16"/>
  <c r="G218" i="16"/>
  <c r="B218" i="16"/>
  <c r="D218" i="16"/>
  <c r="F218" i="16"/>
  <c r="A219" i="16"/>
  <c r="B230" i="6"/>
  <c r="D230" i="6"/>
  <c r="F230" i="6"/>
  <c r="A231" i="6"/>
  <c r="C230" i="6"/>
  <c r="E230" i="6"/>
  <c r="G230" i="6"/>
  <c r="C231" i="6" l="1"/>
  <c r="E231" i="6"/>
  <c r="G231" i="6"/>
  <c r="B231" i="6"/>
  <c r="D231" i="6"/>
  <c r="F231" i="6"/>
  <c r="A232" i="6"/>
  <c r="B219" i="16"/>
  <c r="D219" i="16"/>
  <c r="F219" i="16"/>
  <c r="A220" i="16"/>
  <c r="C219" i="16"/>
  <c r="E219" i="16"/>
  <c r="G219" i="16"/>
  <c r="C220" i="16" l="1"/>
  <c r="E220" i="16"/>
  <c r="G220" i="16"/>
  <c r="B220" i="16"/>
  <c r="D220" i="16"/>
  <c r="F220" i="16"/>
  <c r="A221" i="16"/>
  <c r="B232" i="6"/>
  <c r="D232" i="6"/>
  <c r="F232" i="6"/>
  <c r="A233" i="6"/>
  <c r="C232" i="6"/>
  <c r="E232" i="6"/>
  <c r="G232" i="6"/>
  <c r="C233" i="6" l="1"/>
  <c r="E233" i="6"/>
  <c r="G233" i="6"/>
  <c r="B233" i="6"/>
  <c r="D233" i="6"/>
  <c r="F233" i="6"/>
  <c r="A234" i="6"/>
  <c r="B221" i="16"/>
  <c r="D221" i="16"/>
  <c r="F221" i="16"/>
  <c r="A222" i="16"/>
  <c r="C221" i="16"/>
  <c r="E221" i="16"/>
  <c r="G221" i="16"/>
  <c r="C222" i="16" l="1"/>
  <c r="E222" i="16"/>
  <c r="G222" i="16"/>
  <c r="B222" i="16"/>
  <c r="D222" i="16"/>
  <c r="F222" i="16"/>
  <c r="A223" i="16"/>
  <c r="B234" i="6"/>
  <c r="D234" i="6"/>
  <c r="F234" i="6"/>
  <c r="A235" i="6"/>
  <c r="C234" i="6"/>
  <c r="E234" i="6"/>
  <c r="G234" i="6"/>
  <c r="C235" i="6" l="1"/>
  <c r="E235" i="6"/>
  <c r="G235" i="6"/>
  <c r="B235" i="6"/>
  <c r="D235" i="6"/>
  <c r="F235" i="6"/>
  <c r="A236" i="6"/>
  <c r="B223" i="16"/>
  <c r="D223" i="16"/>
  <c r="F223" i="16"/>
  <c r="A224" i="16"/>
  <c r="C223" i="16"/>
  <c r="E223" i="16"/>
  <c r="G223" i="16"/>
  <c r="C224" i="16" l="1"/>
  <c r="E224" i="16"/>
  <c r="G224" i="16"/>
  <c r="B224" i="16"/>
  <c r="D224" i="16"/>
  <c r="F224" i="16"/>
  <c r="A225" i="16"/>
  <c r="B236" i="6"/>
  <c r="D236" i="6"/>
  <c r="F236" i="6"/>
  <c r="A237" i="6"/>
  <c r="C236" i="6"/>
  <c r="E236" i="6"/>
  <c r="G236" i="6"/>
  <c r="C237" i="6" l="1"/>
  <c r="E237" i="6"/>
  <c r="G237" i="6"/>
  <c r="B237" i="6"/>
  <c r="D237" i="6"/>
  <c r="F237" i="6"/>
  <c r="A238" i="6"/>
  <c r="B225" i="16"/>
  <c r="D225" i="16"/>
  <c r="F225" i="16"/>
  <c r="A226" i="16"/>
  <c r="C225" i="16"/>
  <c r="E225" i="16"/>
  <c r="G225" i="16"/>
  <c r="C226" i="16" l="1"/>
  <c r="E226" i="16"/>
  <c r="G226" i="16"/>
  <c r="B226" i="16"/>
  <c r="D226" i="16"/>
  <c r="F226" i="16"/>
  <c r="A227" i="16"/>
  <c r="B238" i="6"/>
  <c r="D238" i="6"/>
  <c r="F238" i="6"/>
  <c r="A239" i="6"/>
  <c r="C238" i="6"/>
  <c r="E238" i="6"/>
  <c r="G238" i="6"/>
  <c r="C239" i="6" l="1"/>
  <c r="E239" i="6"/>
  <c r="G239" i="6"/>
  <c r="B239" i="6"/>
  <c r="D239" i="6"/>
  <c r="F239" i="6"/>
  <c r="A240" i="6"/>
  <c r="B227" i="16"/>
  <c r="D227" i="16"/>
  <c r="F227" i="16"/>
  <c r="A228" i="16"/>
  <c r="C227" i="16"/>
  <c r="E227" i="16"/>
  <c r="G227" i="16"/>
  <c r="C228" i="16" l="1"/>
  <c r="E228" i="16"/>
  <c r="G228" i="16"/>
  <c r="B228" i="16"/>
  <c r="D228" i="16"/>
  <c r="F228" i="16"/>
  <c r="A229" i="16"/>
  <c r="B240" i="6"/>
  <c r="D240" i="6"/>
  <c r="F240" i="6"/>
  <c r="A241" i="6"/>
  <c r="C240" i="6"/>
  <c r="E240" i="6"/>
  <c r="G240" i="6"/>
  <c r="C241" i="6" l="1"/>
  <c r="E241" i="6"/>
  <c r="G241" i="6"/>
  <c r="B241" i="6"/>
  <c r="D241" i="6"/>
  <c r="F241" i="6"/>
  <c r="A242" i="6"/>
  <c r="B229" i="16"/>
  <c r="D229" i="16"/>
  <c r="F229" i="16"/>
  <c r="A230" i="16"/>
  <c r="C229" i="16"/>
  <c r="E229" i="16"/>
  <c r="G229" i="16"/>
  <c r="C230" i="16" l="1"/>
  <c r="E230" i="16"/>
  <c r="G230" i="16"/>
  <c r="B230" i="16"/>
  <c r="D230" i="16"/>
  <c r="F230" i="16"/>
  <c r="A231" i="16"/>
  <c r="B242" i="6"/>
  <c r="D242" i="6"/>
  <c r="F242" i="6"/>
  <c r="A243" i="6"/>
  <c r="C242" i="6"/>
  <c r="E242" i="6"/>
  <c r="G242" i="6"/>
  <c r="C243" i="6" l="1"/>
  <c r="E243" i="6"/>
  <c r="G243" i="6"/>
  <c r="B243" i="6"/>
  <c r="D243" i="6"/>
  <c r="F243" i="6"/>
  <c r="A244" i="6"/>
  <c r="B231" i="16"/>
  <c r="D231" i="16"/>
  <c r="F231" i="16"/>
  <c r="A232" i="16"/>
  <c r="C231" i="16"/>
  <c r="E231" i="16"/>
  <c r="G231" i="16"/>
  <c r="C232" i="16" l="1"/>
  <c r="E232" i="16"/>
  <c r="G232" i="16"/>
  <c r="B232" i="16"/>
  <c r="D232" i="16"/>
  <c r="F232" i="16"/>
  <c r="A233" i="16"/>
  <c r="B244" i="6"/>
  <c r="D244" i="6"/>
  <c r="F244" i="6"/>
  <c r="A245" i="6"/>
  <c r="C244" i="6"/>
  <c r="E244" i="6"/>
  <c r="G244" i="6"/>
  <c r="C245" i="6" l="1"/>
  <c r="E245" i="6"/>
  <c r="G245" i="6"/>
  <c r="B245" i="6"/>
  <c r="D245" i="6"/>
  <c r="F245" i="6"/>
  <c r="A246" i="6"/>
  <c r="B233" i="16"/>
  <c r="D233" i="16"/>
  <c r="F233" i="16"/>
  <c r="A234" i="16"/>
  <c r="C233" i="16"/>
  <c r="E233" i="16"/>
  <c r="G233" i="16"/>
  <c r="C234" i="16" l="1"/>
  <c r="E234" i="16"/>
  <c r="G234" i="16"/>
  <c r="B234" i="16"/>
  <c r="D234" i="16"/>
  <c r="F234" i="16"/>
  <c r="A235" i="16"/>
  <c r="B246" i="6"/>
  <c r="D246" i="6"/>
  <c r="F246" i="6"/>
  <c r="A247" i="6"/>
  <c r="C246" i="6"/>
  <c r="E246" i="6"/>
  <c r="G246" i="6"/>
  <c r="C247" i="6" l="1"/>
  <c r="E247" i="6"/>
  <c r="G247" i="6"/>
  <c r="B247" i="6"/>
  <c r="D247" i="6"/>
  <c r="F247" i="6"/>
  <c r="A248" i="6"/>
  <c r="B235" i="16"/>
  <c r="D235" i="16"/>
  <c r="F235" i="16"/>
  <c r="A236" i="16"/>
  <c r="C235" i="16"/>
  <c r="E235" i="16"/>
  <c r="G235" i="16"/>
  <c r="C236" i="16" l="1"/>
  <c r="E236" i="16"/>
  <c r="G236" i="16"/>
  <c r="B236" i="16"/>
  <c r="D236" i="16"/>
  <c r="F236" i="16"/>
  <c r="A237" i="16"/>
  <c r="B248" i="6"/>
  <c r="D248" i="6"/>
  <c r="F248" i="6"/>
  <c r="A249" i="6"/>
  <c r="C248" i="6"/>
  <c r="E248" i="6"/>
  <c r="G248" i="6"/>
  <c r="C249" i="6" l="1"/>
  <c r="E249" i="6"/>
  <c r="G249" i="6"/>
  <c r="B249" i="6"/>
  <c r="D249" i="6"/>
  <c r="F249" i="6"/>
  <c r="A250" i="6"/>
  <c r="B237" i="16"/>
  <c r="D237" i="16"/>
  <c r="F237" i="16"/>
  <c r="A238" i="16"/>
  <c r="C237" i="16"/>
  <c r="E237" i="16"/>
  <c r="G237" i="16"/>
  <c r="C238" i="16" l="1"/>
  <c r="E238" i="16"/>
  <c r="G238" i="16"/>
  <c r="B238" i="16"/>
  <c r="D238" i="16"/>
  <c r="F238" i="16"/>
  <c r="A239" i="16"/>
  <c r="B250" i="6"/>
  <c r="D250" i="6"/>
  <c r="F250" i="6"/>
  <c r="A251" i="6"/>
  <c r="C250" i="6"/>
  <c r="E250" i="6"/>
  <c r="G250" i="6"/>
  <c r="C251" i="6" l="1"/>
  <c r="E251" i="6"/>
  <c r="G251" i="6"/>
  <c r="B251" i="6"/>
  <c r="D251" i="6"/>
  <c r="F251" i="6"/>
  <c r="A252" i="6"/>
  <c r="B239" i="16"/>
  <c r="D239" i="16"/>
  <c r="F239" i="16"/>
  <c r="A240" i="16"/>
  <c r="C239" i="16"/>
  <c r="E239" i="16"/>
  <c r="G239" i="16"/>
  <c r="C240" i="16" l="1"/>
  <c r="E240" i="16"/>
  <c r="G240" i="16"/>
  <c r="B240" i="16"/>
  <c r="D240" i="16"/>
  <c r="F240" i="16"/>
  <c r="A241" i="16"/>
  <c r="B252" i="6"/>
  <c r="D252" i="6"/>
  <c r="F252" i="6"/>
  <c r="A253" i="6"/>
  <c r="C252" i="6"/>
  <c r="E252" i="6"/>
  <c r="G252" i="6"/>
  <c r="C253" i="6" l="1"/>
  <c r="E253" i="6"/>
  <c r="G253" i="6"/>
  <c r="B253" i="6"/>
  <c r="D253" i="6"/>
  <c r="F253" i="6"/>
  <c r="A254" i="6"/>
  <c r="B241" i="16"/>
  <c r="D241" i="16"/>
  <c r="F241" i="16"/>
  <c r="A242" i="16"/>
  <c r="C241" i="16"/>
  <c r="E241" i="16"/>
  <c r="G241" i="16"/>
  <c r="C242" i="16" l="1"/>
  <c r="E242" i="16"/>
  <c r="G242" i="16"/>
  <c r="B242" i="16"/>
  <c r="D242" i="16"/>
  <c r="F242" i="16"/>
  <c r="A243" i="16"/>
  <c r="B254" i="6"/>
  <c r="D254" i="6"/>
  <c r="F254" i="6"/>
  <c r="A255" i="6"/>
  <c r="C254" i="6"/>
  <c r="E254" i="6"/>
  <c r="G254" i="6"/>
  <c r="C255" i="6" l="1"/>
  <c r="E255" i="6"/>
  <c r="G255" i="6"/>
  <c r="B255" i="6"/>
  <c r="D255" i="6"/>
  <c r="F255" i="6"/>
  <c r="A256" i="6"/>
  <c r="B243" i="16"/>
  <c r="D243" i="16"/>
  <c r="F243" i="16"/>
  <c r="A244" i="16"/>
  <c r="C243" i="16"/>
  <c r="E243" i="16"/>
  <c r="G243" i="16"/>
  <c r="C244" i="16" l="1"/>
  <c r="E244" i="16"/>
  <c r="G244" i="16"/>
  <c r="B244" i="16"/>
  <c r="D244" i="16"/>
  <c r="F244" i="16"/>
  <c r="A245" i="16"/>
  <c r="B256" i="6"/>
  <c r="D256" i="6"/>
  <c r="F256" i="6"/>
  <c r="A257" i="6"/>
  <c r="C256" i="6"/>
  <c r="E256" i="6"/>
  <c r="G256" i="6"/>
  <c r="C257" i="6" l="1"/>
  <c r="E257" i="6"/>
  <c r="G257" i="6"/>
  <c r="B257" i="6"/>
  <c r="D257" i="6"/>
  <c r="F257" i="6"/>
  <c r="A258" i="6"/>
  <c r="B245" i="16"/>
  <c r="D245" i="16"/>
  <c r="F245" i="16"/>
  <c r="A246" i="16"/>
  <c r="C245" i="16"/>
  <c r="E245" i="16"/>
  <c r="G245" i="16"/>
  <c r="C246" i="16" l="1"/>
  <c r="E246" i="16"/>
  <c r="G246" i="16"/>
  <c r="B246" i="16"/>
  <c r="D246" i="16"/>
  <c r="F246" i="16"/>
  <c r="A247" i="16"/>
  <c r="B258" i="6"/>
  <c r="D258" i="6"/>
  <c r="F258" i="6"/>
  <c r="A259" i="6"/>
  <c r="C258" i="6"/>
  <c r="E258" i="6"/>
  <c r="G258" i="6"/>
  <c r="C259" i="6" l="1"/>
  <c r="E259" i="6"/>
  <c r="G259" i="6"/>
  <c r="B259" i="6"/>
  <c r="D259" i="6"/>
  <c r="F259" i="6"/>
  <c r="A260" i="6"/>
  <c r="B247" i="16"/>
  <c r="D247" i="16"/>
  <c r="F247" i="16"/>
  <c r="A248" i="16"/>
  <c r="C247" i="16"/>
  <c r="E247" i="16"/>
  <c r="G247" i="16"/>
  <c r="C248" i="16" l="1"/>
  <c r="E248" i="16"/>
  <c r="G248" i="16"/>
  <c r="B248" i="16"/>
  <c r="D248" i="16"/>
  <c r="F248" i="16"/>
  <c r="A249" i="16"/>
  <c r="B260" i="6"/>
  <c r="D260" i="6"/>
  <c r="F260" i="6"/>
  <c r="A261" i="6"/>
  <c r="C260" i="6"/>
  <c r="E260" i="6"/>
  <c r="G260" i="6"/>
  <c r="C261" i="6" l="1"/>
  <c r="E261" i="6"/>
  <c r="G261" i="6"/>
  <c r="B261" i="6"/>
  <c r="D261" i="6"/>
  <c r="F261" i="6"/>
  <c r="A262" i="6"/>
  <c r="B249" i="16"/>
  <c r="D249" i="16"/>
  <c r="F249" i="16"/>
  <c r="A250" i="16"/>
  <c r="C249" i="16"/>
  <c r="E249" i="16"/>
  <c r="G249" i="16"/>
  <c r="C250" i="16" l="1"/>
  <c r="E250" i="16"/>
  <c r="G250" i="16"/>
  <c r="B250" i="16"/>
  <c r="D250" i="16"/>
  <c r="F250" i="16"/>
  <c r="A251" i="16"/>
  <c r="B262" i="6"/>
  <c r="D262" i="6"/>
  <c r="F262" i="6"/>
  <c r="A263" i="6"/>
  <c r="C262" i="6"/>
  <c r="E262" i="6"/>
  <c r="G262" i="6"/>
  <c r="C263" i="6" l="1"/>
  <c r="E263" i="6"/>
  <c r="G263" i="6"/>
  <c r="B263" i="6"/>
  <c r="D263" i="6"/>
  <c r="F263" i="6"/>
  <c r="A264" i="6"/>
  <c r="B251" i="16"/>
  <c r="D251" i="16"/>
  <c r="F251" i="16"/>
  <c r="A252" i="16"/>
  <c r="C251" i="16"/>
  <c r="E251" i="16"/>
  <c r="G251" i="16"/>
  <c r="C252" i="16" l="1"/>
  <c r="E252" i="16"/>
  <c r="G252" i="16"/>
  <c r="B252" i="16"/>
  <c r="D252" i="16"/>
  <c r="F252" i="16"/>
  <c r="A253" i="16"/>
  <c r="B264" i="6"/>
  <c r="D264" i="6"/>
  <c r="F264" i="6"/>
  <c r="A265" i="6"/>
  <c r="C264" i="6"/>
  <c r="E264" i="6"/>
  <c r="G264" i="6"/>
  <c r="C265" i="6" l="1"/>
  <c r="E265" i="6"/>
  <c r="G265" i="6"/>
  <c r="B265" i="6"/>
  <c r="D265" i="6"/>
  <c r="F265" i="6"/>
  <c r="A266" i="6"/>
  <c r="B253" i="16"/>
  <c r="D253" i="16"/>
  <c r="F253" i="16"/>
  <c r="A254" i="16"/>
  <c r="C253" i="16"/>
  <c r="E253" i="16"/>
  <c r="G253" i="16"/>
  <c r="C254" i="16" l="1"/>
  <c r="E254" i="16"/>
  <c r="G254" i="16"/>
  <c r="B254" i="16"/>
  <c r="D254" i="16"/>
  <c r="F254" i="16"/>
  <c r="A255" i="16"/>
  <c r="B266" i="6"/>
  <c r="D266" i="6"/>
  <c r="F266" i="6"/>
  <c r="A267" i="6"/>
  <c r="C266" i="6"/>
  <c r="E266" i="6"/>
  <c r="G266" i="6"/>
  <c r="C267" i="6" l="1"/>
  <c r="E267" i="6"/>
  <c r="G267" i="6"/>
  <c r="B267" i="6"/>
  <c r="D267" i="6"/>
  <c r="F267" i="6"/>
  <c r="A268" i="6"/>
  <c r="B255" i="16"/>
  <c r="D255" i="16"/>
  <c r="F255" i="16"/>
  <c r="A256" i="16"/>
  <c r="C255" i="16"/>
  <c r="E255" i="16"/>
  <c r="G255" i="16"/>
  <c r="C256" i="16" l="1"/>
  <c r="E256" i="16"/>
  <c r="G256" i="16"/>
  <c r="B256" i="16"/>
  <c r="D256" i="16"/>
  <c r="F256" i="16"/>
  <c r="A257" i="16"/>
  <c r="B268" i="6"/>
  <c r="D268" i="6"/>
  <c r="F268" i="6"/>
  <c r="A269" i="6"/>
  <c r="C268" i="6"/>
  <c r="E268" i="6"/>
  <c r="G268" i="6"/>
  <c r="C269" i="6" l="1"/>
  <c r="E269" i="6"/>
  <c r="G269" i="6"/>
  <c r="B269" i="6"/>
  <c r="D269" i="6"/>
  <c r="F269" i="6"/>
  <c r="A270" i="6"/>
  <c r="B257" i="16"/>
  <c r="D257" i="16"/>
  <c r="F257" i="16"/>
  <c r="A258" i="16"/>
  <c r="C257" i="16"/>
  <c r="E257" i="16"/>
  <c r="G257" i="16"/>
  <c r="C258" i="16" l="1"/>
  <c r="E258" i="16"/>
  <c r="G258" i="16"/>
  <c r="B258" i="16"/>
  <c r="D258" i="16"/>
  <c r="F258" i="16"/>
  <c r="A259" i="16"/>
  <c r="B270" i="6"/>
  <c r="D270" i="6"/>
  <c r="F270" i="6"/>
  <c r="A271" i="6"/>
  <c r="C270" i="6"/>
  <c r="E270" i="6"/>
  <c r="G270" i="6"/>
  <c r="C271" i="6" l="1"/>
  <c r="E271" i="6"/>
  <c r="G271" i="6"/>
  <c r="B271" i="6"/>
  <c r="D271" i="6"/>
  <c r="F271" i="6"/>
  <c r="A272" i="6"/>
  <c r="B259" i="16"/>
  <c r="D259" i="16"/>
  <c r="F259" i="16"/>
  <c r="A260" i="16"/>
  <c r="C259" i="16"/>
  <c r="E259" i="16"/>
  <c r="G259" i="16"/>
  <c r="C260" i="16" l="1"/>
  <c r="E260" i="16"/>
  <c r="G260" i="16"/>
  <c r="B260" i="16"/>
  <c r="D260" i="16"/>
  <c r="F260" i="16"/>
  <c r="A261" i="16"/>
  <c r="B272" i="6"/>
  <c r="D272" i="6"/>
  <c r="F272" i="6"/>
  <c r="A273" i="6"/>
  <c r="C272" i="6"/>
  <c r="E272" i="6"/>
  <c r="G272" i="6"/>
  <c r="C273" i="6" l="1"/>
  <c r="E273" i="6"/>
  <c r="G273" i="6"/>
  <c r="B273" i="6"/>
  <c r="D273" i="6"/>
  <c r="F273" i="6"/>
  <c r="A274" i="6"/>
  <c r="B261" i="16"/>
  <c r="D261" i="16"/>
  <c r="F261" i="16"/>
  <c r="A262" i="16"/>
  <c r="C261" i="16"/>
  <c r="E261" i="16"/>
  <c r="G261" i="16"/>
  <c r="C262" i="16" l="1"/>
  <c r="E262" i="16"/>
  <c r="G262" i="16"/>
  <c r="B262" i="16"/>
  <c r="D262" i="16"/>
  <c r="F262" i="16"/>
  <c r="A263" i="16"/>
  <c r="B274" i="6"/>
  <c r="D274" i="6"/>
  <c r="F274" i="6"/>
  <c r="A275" i="6"/>
  <c r="C274" i="6"/>
  <c r="E274" i="6"/>
  <c r="G274" i="6"/>
  <c r="C275" i="6" l="1"/>
  <c r="E275" i="6"/>
  <c r="G275" i="6"/>
  <c r="B275" i="6"/>
  <c r="D275" i="6"/>
  <c r="F275" i="6"/>
  <c r="A276" i="6"/>
  <c r="B263" i="16"/>
  <c r="D263" i="16"/>
  <c r="F263" i="16"/>
  <c r="A264" i="16"/>
  <c r="C263" i="16"/>
  <c r="E263" i="16"/>
  <c r="G263" i="16"/>
  <c r="C264" i="16" l="1"/>
  <c r="E264" i="16"/>
  <c r="G264" i="16"/>
  <c r="B264" i="16"/>
  <c r="D264" i="16"/>
  <c r="F264" i="16"/>
  <c r="A265" i="16"/>
  <c r="B276" i="6"/>
  <c r="D276" i="6"/>
  <c r="F276" i="6"/>
  <c r="A277" i="6"/>
  <c r="C276" i="6"/>
  <c r="G276" i="6"/>
  <c r="E276" i="6"/>
  <c r="C277" i="6" l="1"/>
  <c r="E277" i="6"/>
  <c r="G277" i="6"/>
  <c r="D277" i="6"/>
  <c r="A278" i="6"/>
  <c r="B277" i="6"/>
  <c r="F277" i="6"/>
  <c r="B265" i="16"/>
  <c r="D265" i="16"/>
  <c r="F265" i="16"/>
  <c r="A266" i="16"/>
  <c r="C265" i="16"/>
  <c r="E265" i="16"/>
  <c r="G265" i="16"/>
  <c r="C266" i="16" l="1"/>
  <c r="E266" i="16"/>
  <c r="G266" i="16"/>
  <c r="B266" i="16"/>
  <c r="D266" i="16"/>
  <c r="F266" i="16"/>
  <c r="A267" i="16"/>
  <c r="B278" i="6"/>
  <c r="D278" i="6"/>
  <c r="F278" i="6"/>
  <c r="A279" i="6"/>
  <c r="E278" i="6"/>
  <c r="C278" i="6"/>
  <c r="G278" i="6"/>
  <c r="C279" i="6" l="1"/>
  <c r="E279" i="6"/>
  <c r="G279" i="6"/>
  <c r="B279" i="6"/>
  <c r="F279" i="6"/>
  <c r="D279" i="6"/>
  <c r="A280" i="6"/>
  <c r="B267" i="16"/>
  <c r="D267" i="16"/>
  <c r="F267" i="16"/>
  <c r="A268" i="16"/>
  <c r="C267" i="16"/>
  <c r="E267" i="16"/>
  <c r="G267" i="16"/>
  <c r="C268" i="16" l="1"/>
  <c r="E268" i="16"/>
  <c r="G268" i="16"/>
  <c r="B268" i="16"/>
  <c r="D268" i="16"/>
  <c r="F268" i="16"/>
  <c r="A269" i="16"/>
  <c r="B280" i="6"/>
  <c r="D280" i="6"/>
  <c r="F280" i="6"/>
  <c r="A281" i="6"/>
  <c r="C280" i="6"/>
  <c r="G280" i="6"/>
  <c r="E280" i="6"/>
  <c r="C281" i="6" l="1"/>
  <c r="E281" i="6"/>
  <c r="G281" i="6"/>
  <c r="D281" i="6"/>
  <c r="A282" i="6"/>
  <c r="B281" i="6"/>
  <c r="F281" i="6"/>
  <c r="B269" i="16"/>
  <c r="D269" i="16"/>
  <c r="F269" i="16"/>
  <c r="A270" i="16"/>
  <c r="C269" i="16"/>
  <c r="E269" i="16"/>
  <c r="G269" i="16"/>
  <c r="C270" i="16" l="1"/>
  <c r="E270" i="16"/>
  <c r="G270" i="16"/>
  <c r="B270" i="16"/>
  <c r="D270" i="16"/>
  <c r="F270" i="16"/>
  <c r="A271" i="16"/>
  <c r="B282" i="6"/>
  <c r="D282" i="6"/>
  <c r="F282" i="6"/>
  <c r="A283" i="6"/>
  <c r="E282" i="6"/>
  <c r="C282" i="6"/>
  <c r="G282" i="6"/>
  <c r="C283" i="6" l="1"/>
  <c r="E283" i="6"/>
  <c r="G283" i="6"/>
  <c r="B283" i="6"/>
  <c r="F283" i="6"/>
  <c r="D283" i="6"/>
  <c r="A284" i="6"/>
  <c r="B271" i="16"/>
  <c r="D271" i="16"/>
  <c r="F271" i="16"/>
  <c r="A272" i="16"/>
  <c r="C271" i="16"/>
  <c r="E271" i="16"/>
  <c r="G271" i="16"/>
  <c r="C272" i="16" l="1"/>
  <c r="E272" i="16"/>
  <c r="G272" i="16"/>
  <c r="B272" i="16"/>
  <c r="D272" i="16"/>
  <c r="F272" i="16"/>
  <c r="A273" i="16"/>
  <c r="B284" i="6"/>
  <c r="D284" i="6"/>
  <c r="F284" i="6"/>
  <c r="A285" i="6"/>
  <c r="C284" i="6"/>
  <c r="G284" i="6"/>
  <c r="E284" i="6"/>
  <c r="C285" i="6" l="1"/>
  <c r="E285" i="6"/>
  <c r="D285" i="6"/>
  <c r="G285" i="6"/>
  <c r="B285" i="6"/>
  <c r="F285" i="6"/>
  <c r="A286" i="6"/>
  <c r="B273" i="16"/>
  <c r="D273" i="16"/>
  <c r="F273" i="16"/>
  <c r="A274" i="16"/>
  <c r="C273" i="16"/>
  <c r="E273" i="16"/>
  <c r="G273" i="16"/>
  <c r="C274" i="16" l="1"/>
  <c r="E274" i="16"/>
  <c r="G274" i="16"/>
  <c r="B274" i="16"/>
  <c r="D274" i="16"/>
  <c r="F274" i="16"/>
  <c r="A275" i="16"/>
  <c r="B286" i="6"/>
  <c r="D286" i="6"/>
  <c r="F286" i="6"/>
  <c r="A287" i="6"/>
  <c r="C286" i="6"/>
  <c r="E286" i="6"/>
  <c r="G286" i="6"/>
  <c r="C287" i="6" l="1"/>
  <c r="E287" i="6"/>
  <c r="G287" i="6"/>
  <c r="B287" i="6"/>
  <c r="D287" i="6"/>
  <c r="F287" i="6"/>
  <c r="A288" i="6"/>
  <c r="B275" i="16"/>
  <c r="D275" i="16"/>
  <c r="F275" i="16"/>
  <c r="A276" i="16"/>
  <c r="C275" i="16"/>
  <c r="E275" i="16"/>
  <c r="G275" i="16"/>
  <c r="C276" i="16" l="1"/>
  <c r="E276" i="16"/>
  <c r="G276" i="16"/>
  <c r="B276" i="16"/>
  <c r="D276" i="16"/>
  <c r="F276" i="16"/>
  <c r="A277" i="16"/>
  <c r="B288" i="6"/>
  <c r="D288" i="6"/>
  <c r="F288" i="6"/>
  <c r="A289" i="6"/>
  <c r="C288" i="6"/>
  <c r="E288" i="6"/>
  <c r="G288" i="6"/>
  <c r="C289" i="6" l="1"/>
  <c r="E289" i="6"/>
  <c r="G289" i="6"/>
  <c r="B289" i="6"/>
  <c r="D289" i="6"/>
  <c r="F289" i="6"/>
  <c r="A290" i="6"/>
  <c r="B277" i="16"/>
  <c r="D277" i="16"/>
  <c r="F277" i="16"/>
  <c r="A278" i="16"/>
  <c r="C277" i="16"/>
  <c r="E277" i="16"/>
  <c r="G277" i="16"/>
  <c r="C278" i="16" l="1"/>
  <c r="E278" i="16"/>
  <c r="G278" i="16"/>
  <c r="B278" i="16"/>
  <c r="D278" i="16"/>
  <c r="F278" i="16"/>
  <c r="A279" i="16"/>
  <c r="B290" i="6"/>
  <c r="D290" i="6"/>
  <c r="F290" i="6"/>
  <c r="A291" i="6"/>
  <c r="C290" i="6"/>
  <c r="E290" i="6"/>
  <c r="G290" i="6"/>
  <c r="C291" i="6" l="1"/>
  <c r="E291" i="6"/>
  <c r="G291" i="6"/>
  <c r="B291" i="6"/>
  <c r="D291" i="6"/>
  <c r="F291" i="6"/>
  <c r="A292" i="6"/>
  <c r="B279" i="16"/>
  <c r="D279" i="16"/>
  <c r="F279" i="16"/>
  <c r="A280" i="16"/>
  <c r="C279" i="16"/>
  <c r="E279" i="16"/>
  <c r="G279" i="16"/>
  <c r="C280" i="16" l="1"/>
  <c r="E280" i="16"/>
  <c r="G280" i="16"/>
  <c r="B280" i="16"/>
  <c r="D280" i="16"/>
  <c r="F280" i="16"/>
  <c r="A281" i="16"/>
  <c r="B292" i="6"/>
  <c r="D292" i="6"/>
  <c r="F292" i="6"/>
  <c r="A293" i="6"/>
  <c r="C292" i="6"/>
  <c r="E292" i="6"/>
  <c r="G292" i="6"/>
  <c r="C293" i="6" l="1"/>
  <c r="E293" i="6"/>
  <c r="G293" i="6"/>
  <c r="B293" i="6"/>
  <c r="D293" i="6"/>
  <c r="F293" i="6"/>
  <c r="A294" i="6"/>
  <c r="B281" i="16"/>
  <c r="D281" i="16"/>
  <c r="F281" i="16"/>
  <c r="A282" i="16"/>
  <c r="C281" i="16"/>
  <c r="E281" i="16"/>
  <c r="G281" i="16"/>
  <c r="C282" i="16" l="1"/>
  <c r="E282" i="16"/>
  <c r="G282" i="16"/>
  <c r="B282" i="16"/>
  <c r="D282" i="16"/>
  <c r="F282" i="16"/>
  <c r="A283" i="16"/>
  <c r="B294" i="6"/>
  <c r="D294" i="6"/>
  <c r="F294" i="6"/>
  <c r="A295" i="6"/>
  <c r="C294" i="6"/>
  <c r="E294" i="6"/>
  <c r="G294" i="6"/>
  <c r="C295" i="6" l="1"/>
  <c r="E295" i="6"/>
  <c r="G295" i="6"/>
  <c r="B295" i="6"/>
  <c r="D295" i="6"/>
  <c r="F295" i="6"/>
  <c r="A296" i="6"/>
  <c r="B283" i="16"/>
  <c r="D283" i="16"/>
  <c r="F283" i="16"/>
  <c r="A284" i="16"/>
  <c r="C283" i="16"/>
  <c r="E283" i="16"/>
  <c r="G283" i="16"/>
  <c r="C284" i="16" l="1"/>
  <c r="E284" i="16"/>
  <c r="G284" i="16"/>
  <c r="B284" i="16"/>
  <c r="D284" i="16"/>
  <c r="F284" i="16"/>
  <c r="A285" i="16"/>
  <c r="B296" i="6"/>
  <c r="D296" i="6"/>
  <c r="F296" i="6"/>
  <c r="A297" i="6"/>
  <c r="C296" i="6"/>
  <c r="E296" i="6"/>
  <c r="G296" i="6"/>
  <c r="C297" i="6" l="1"/>
  <c r="E297" i="6"/>
  <c r="G297" i="6"/>
  <c r="B297" i="6"/>
  <c r="D297" i="6"/>
  <c r="F297" i="6"/>
  <c r="A298" i="6"/>
  <c r="B285" i="16"/>
  <c r="D285" i="16"/>
  <c r="F285" i="16"/>
  <c r="A286" i="16"/>
  <c r="C285" i="16"/>
  <c r="E285" i="16"/>
  <c r="G285" i="16"/>
  <c r="C286" i="16" l="1"/>
  <c r="E286" i="16"/>
  <c r="G286" i="16"/>
  <c r="B286" i="16"/>
  <c r="D286" i="16"/>
  <c r="F286" i="16"/>
  <c r="A287" i="16"/>
  <c r="B298" i="6"/>
  <c r="D298" i="6"/>
  <c r="F298" i="6"/>
  <c r="A299" i="6"/>
  <c r="C298" i="6"/>
  <c r="E298" i="6"/>
  <c r="G298" i="6"/>
  <c r="C299" i="6" l="1"/>
  <c r="E299" i="6"/>
  <c r="G299" i="6"/>
  <c r="B299" i="6"/>
  <c r="D299" i="6"/>
  <c r="F299" i="6"/>
  <c r="A300" i="6"/>
  <c r="B287" i="16"/>
  <c r="D287" i="16"/>
  <c r="F287" i="16"/>
  <c r="A288" i="16"/>
  <c r="C287" i="16"/>
  <c r="E287" i="16"/>
  <c r="G287" i="16"/>
  <c r="C288" i="16" l="1"/>
  <c r="E288" i="16"/>
  <c r="G288" i="16"/>
  <c r="B288" i="16"/>
  <c r="D288" i="16"/>
  <c r="F288" i="16"/>
  <c r="A289" i="16"/>
  <c r="B300" i="6"/>
  <c r="D300" i="6"/>
  <c r="F300" i="6"/>
  <c r="A301" i="6"/>
  <c r="C300" i="6"/>
  <c r="E300" i="6"/>
  <c r="G300" i="6"/>
  <c r="C301" i="6" l="1"/>
  <c r="E301" i="6"/>
  <c r="G301" i="6"/>
  <c r="B301" i="6"/>
  <c r="D301" i="6"/>
  <c r="F301" i="6"/>
  <c r="A302" i="6"/>
  <c r="B289" i="16"/>
  <c r="D289" i="16"/>
  <c r="F289" i="16"/>
  <c r="A290" i="16"/>
  <c r="C289" i="16"/>
  <c r="E289" i="16"/>
  <c r="G289" i="16"/>
  <c r="C290" i="16" l="1"/>
  <c r="E290" i="16"/>
  <c r="G290" i="16"/>
  <c r="B290" i="16"/>
  <c r="D290" i="16"/>
  <c r="F290" i="16"/>
  <c r="A291" i="16"/>
  <c r="B302" i="6"/>
  <c r="D302" i="6"/>
  <c r="F302" i="6"/>
  <c r="A303" i="6"/>
  <c r="C302" i="6"/>
  <c r="E302" i="6"/>
  <c r="G302" i="6"/>
  <c r="C303" i="6" l="1"/>
  <c r="E303" i="6"/>
  <c r="G303" i="6"/>
  <c r="B303" i="6"/>
  <c r="D303" i="6"/>
  <c r="F303" i="6"/>
  <c r="A304" i="6"/>
  <c r="B291" i="16"/>
  <c r="D291" i="16"/>
  <c r="F291" i="16"/>
  <c r="A292" i="16"/>
  <c r="C291" i="16"/>
  <c r="E291" i="16"/>
  <c r="G291" i="16"/>
  <c r="C292" i="16" l="1"/>
  <c r="E292" i="16"/>
  <c r="G292" i="16"/>
  <c r="B292" i="16"/>
  <c r="D292" i="16"/>
  <c r="F292" i="16"/>
  <c r="A293" i="16"/>
  <c r="B304" i="6"/>
  <c r="D304" i="6"/>
  <c r="F304" i="6"/>
  <c r="A305" i="6"/>
  <c r="C304" i="6"/>
  <c r="E304" i="6"/>
  <c r="G304" i="6"/>
  <c r="C305" i="6" l="1"/>
  <c r="E305" i="6"/>
  <c r="G305" i="6"/>
  <c r="B305" i="6"/>
  <c r="D305" i="6"/>
  <c r="F305" i="6"/>
  <c r="A306" i="6"/>
  <c r="B293" i="16"/>
  <c r="D293" i="16"/>
  <c r="F293" i="16"/>
  <c r="A294" i="16"/>
  <c r="C293" i="16"/>
  <c r="E293" i="16"/>
  <c r="G293" i="16"/>
  <c r="C294" i="16" l="1"/>
  <c r="E294" i="16"/>
  <c r="G294" i="16"/>
  <c r="B294" i="16"/>
  <c r="D294" i="16"/>
  <c r="F294" i="16"/>
  <c r="A295" i="16"/>
  <c r="B306" i="6"/>
  <c r="D306" i="6"/>
  <c r="F306" i="6"/>
  <c r="A307" i="6"/>
  <c r="C306" i="6"/>
  <c r="E306" i="6"/>
  <c r="G306" i="6"/>
  <c r="C307" i="6" l="1"/>
  <c r="E307" i="6"/>
  <c r="G307" i="6"/>
  <c r="B307" i="6"/>
  <c r="D307" i="6"/>
  <c r="F307" i="6"/>
  <c r="A308" i="6"/>
  <c r="B295" i="16"/>
  <c r="D295" i="16"/>
  <c r="F295" i="16"/>
  <c r="A296" i="16"/>
  <c r="C295" i="16"/>
  <c r="E295" i="16"/>
  <c r="G295" i="16"/>
  <c r="C296" i="16" l="1"/>
  <c r="E296" i="16"/>
  <c r="G296" i="16"/>
  <c r="B296" i="16"/>
  <c r="D296" i="16"/>
  <c r="F296" i="16"/>
  <c r="A297" i="16"/>
  <c r="B308" i="6"/>
  <c r="D308" i="6"/>
  <c r="F308" i="6"/>
  <c r="A309" i="6"/>
  <c r="C308" i="6"/>
  <c r="E308" i="6"/>
  <c r="G308" i="6"/>
  <c r="C309" i="6" l="1"/>
  <c r="E309" i="6"/>
  <c r="G309" i="6"/>
  <c r="B309" i="6"/>
  <c r="D309" i="6"/>
  <c r="F309" i="6"/>
  <c r="A310" i="6"/>
  <c r="B297" i="16"/>
  <c r="D297" i="16"/>
  <c r="F297" i="16"/>
  <c r="A298" i="16"/>
  <c r="C297" i="16"/>
  <c r="E297" i="16"/>
  <c r="G297" i="16"/>
  <c r="C298" i="16" l="1"/>
  <c r="E298" i="16"/>
  <c r="G298" i="16"/>
  <c r="B298" i="16"/>
  <c r="D298" i="16"/>
  <c r="F298" i="16"/>
  <c r="A299" i="16"/>
  <c r="B310" i="6"/>
  <c r="D310" i="6"/>
  <c r="F310" i="6"/>
  <c r="A311" i="6"/>
  <c r="C310" i="6"/>
  <c r="E310" i="6"/>
  <c r="G310" i="6"/>
  <c r="C311" i="6" l="1"/>
  <c r="E311" i="6"/>
  <c r="G311" i="6"/>
  <c r="B311" i="6"/>
  <c r="D311" i="6"/>
  <c r="F311" i="6"/>
  <c r="A312" i="6"/>
  <c r="B299" i="16"/>
  <c r="D299" i="16"/>
  <c r="F299" i="16"/>
  <c r="A300" i="16"/>
  <c r="C299" i="16"/>
  <c r="E299" i="16"/>
  <c r="G299" i="16"/>
  <c r="C300" i="16" l="1"/>
  <c r="E300" i="16"/>
  <c r="G300" i="16"/>
  <c r="B300" i="16"/>
  <c r="D300" i="16"/>
  <c r="F300" i="16"/>
  <c r="A301" i="16"/>
  <c r="B312" i="6"/>
  <c r="D312" i="6"/>
  <c r="F312" i="6"/>
  <c r="A313" i="6"/>
  <c r="C312" i="6"/>
  <c r="E312" i="6"/>
  <c r="G312" i="6"/>
  <c r="C313" i="6" l="1"/>
  <c r="E313" i="6"/>
  <c r="G313" i="6"/>
  <c r="B313" i="6"/>
  <c r="D313" i="6"/>
  <c r="F313" i="6"/>
  <c r="A314" i="6"/>
  <c r="B301" i="16"/>
  <c r="D301" i="16"/>
  <c r="F301" i="16"/>
  <c r="A302" i="16"/>
  <c r="C301" i="16"/>
  <c r="E301" i="16"/>
  <c r="G301" i="16"/>
  <c r="C302" i="16" l="1"/>
  <c r="E302" i="16"/>
  <c r="G302" i="16"/>
  <c r="B302" i="16"/>
  <c r="D302" i="16"/>
  <c r="F302" i="16"/>
  <c r="A303" i="16"/>
  <c r="B314" i="6"/>
  <c r="D314" i="6"/>
  <c r="F314" i="6"/>
  <c r="A315" i="6"/>
  <c r="C314" i="6"/>
  <c r="E314" i="6"/>
  <c r="G314" i="6"/>
  <c r="C315" i="6" l="1"/>
  <c r="E315" i="6"/>
  <c r="G315" i="6"/>
  <c r="B315" i="6"/>
  <c r="D315" i="6"/>
  <c r="F315" i="6"/>
  <c r="A316" i="6"/>
  <c r="B303" i="16"/>
  <c r="D303" i="16"/>
  <c r="F303" i="16"/>
  <c r="A304" i="16"/>
  <c r="C303" i="16"/>
  <c r="E303" i="16"/>
  <c r="G303" i="16"/>
  <c r="C304" i="16" l="1"/>
  <c r="E304" i="16"/>
  <c r="G304" i="16"/>
  <c r="B304" i="16"/>
  <c r="D304" i="16"/>
  <c r="F304" i="16"/>
  <c r="A305" i="16"/>
  <c r="B316" i="6"/>
  <c r="D316" i="6"/>
  <c r="F316" i="6"/>
  <c r="A317" i="6"/>
  <c r="C316" i="6"/>
  <c r="E316" i="6"/>
  <c r="G316" i="6"/>
  <c r="C317" i="6" l="1"/>
  <c r="E317" i="6"/>
  <c r="G317" i="6"/>
  <c r="B317" i="6"/>
  <c r="D317" i="6"/>
  <c r="F317" i="6"/>
  <c r="A318" i="6"/>
  <c r="B305" i="16"/>
  <c r="D305" i="16"/>
  <c r="F305" i="16"/>
  <c r="A306" i="16"/>
  <c r="C305" i="16"/>
  <c r="E305" i="16"/>
  <c r="G305" i="16"/>
  <c r="C306" i="16" l="1"/>
  <c r="E306" i="16"/>
  <c r="G306" i="16"/>
  <c r="B306" i="16"/>
  <c r="D306" i="16"/>
  <c r="F306" i="16"/>
  <c r="A307" i="16"/>
  <c r="B318" i="6"/>
  <c r="D318" i="6"/>
  <c r="F318" i="6"/>
  <c r="A319" i="6"/>
  <c r="C318" i="6"/>
  <c r="E318" i="6"/>
  <c r="G318" i="6"/>
  <c r="C319" i="6" l="1"/>
  <c r="E319" i="6"/>
  <c r="G319" i="6"/>
  <c r="B319" i="6"/>
  <c r="D319" i="6"/>
  <c r="F319" i="6"/>
  <c r="A320" i="6"/>
  <c r="B307" i="16"/>
  <c r="D307" i="16"/>
  <c r="F307" i="16"/>
  <c r="A308" i="16"/>
  <c r="C307" i="16"/>
  <c r="E307" i="16"/>
  <c r="G307" i="16"/>
  <c r="C308" i="16" l="1"/>
  <c r="E308" i="16"/>
  <c r="G308" i="16"/>
  <c r="B308" i="16"/>
  <c r="D308" i="16"/>
  <c r="F308" i="16"/>
  <c r="A309" i="16"/>
  <c r="B320" i="6"/>
  <c r="D320" i="6"/>
  <c r="F320" i="6"/>
  <c r="A321" i="6"/>
  <c r="C320" i="6"/>
  <c r="E320" i="6"/>
  <c r="G320" i="6"/>
  <c r="C321" i="6" l="1"/>
  <c r="E321" i="6"/>
  <c r="G321" i="6"/>
  <c r="B321" i="6"/>
  <c r="D321" i="6"/>
  <c r="F321" i="6"/>
  <c r="A322" i="6"/>
  <c r="B309" i="16"/>
  <c r="D309" i="16"/>
  <c r="F309" i="16"/>
  <c r="A310" i="16"/>
  <c r="C309" i="16"/>
  <c r="E309" i="16"/>
  <c r="G309" i="16"/>
  <c r="C310" i="16" l="1"/>
  <c r="E310" i="16"/>
  <c r="G310" i="16"/>
  <c r="B310" i="16"/>
  <c r="D310" i="16"/>
  <c r="F310" i="16"/>
  <c r="A311" i="16"/>
  <c r="B322" i="6"/>
  <c r="D322" i="6"/>
  <c r="F322" i="6"/>
  <c r="A323" i="6"/>
  <c r="C322" i="6"/>
  <c r="E322" i="6"/>
  <c r="G322" i="6"/>
  <c r="C323" i="6" l="1"/>
  <c r="E323" i="6"/>
  <c r="G323" i="6"/>
  <c r="B323" i="6"/>
  <c r="D323" i="6"/>
  <c r="F323" i="6"/>
  <c r="A324" i="6"/>
  <c r="B311" i="16"/>
  <c r="D311" i="16"/>
  <c r="F311" i="16"/>
  <c r="A312" i="16"/>
  <c r="C311" i="16"/>
  <c r="E311" i="16"/>
  <c r="G311" i="16"/>
  <c r="C312" i="16" l="1"/>
  <c r="E312" i="16"/>
  <c r="G312" i="16"/>
  <c r="B312" i="16"/>
  <c r="D312" i="16"/>
  <c r="F312" i="16"/>
  <c r="A313" i="16"/>
  <c r="B324" i="6"/>
  <c r="D324" i="6"/>
  <c r="F324" i="6"/>
  <c r="A325" i="6"/>
  <c r="C324" i="6"/>
  <c r="E324" i="6"/>
  <c r="G324" i="6"/>
  <c r="C325" i="6" l="1"/>
  <c r="E325" i="6"/>
  <c r="G325" i="6"/>
  <c r="B325" i="6"/>
  <c r="D325" i="6"/>
  <c r="F325" i="6"/>
  <c r="A326" i="6"/>
  <c r="B313" i="16"/>
  <c r="D313" i="16"/>
  <c r="F313" i="16"/>
  <c r="A314" i="16"/>
  <c r="C313" i="16"/>
  <c r="E313" i="16"/>
  <c r="G313" i="16"/>
  <c r="C314" i="16" l="1"/>
  <c r="E314" i="16"/>
  <c r="G314" i="16"/>
  <c r="B314" i="16"/>
  <c r="D314" i="16"/>
  <c r="F314" i="16"/>
  <c r="A315" i="16"/>
  <c r="B326" i="6"/>
  <c r="D326" i="6"/>
  <c r="F326" i="6"/>
  <c r="C326" i="6"/>
  <c r="E326" i="6"/>
  <c r="G326" i="6"/>
  <c r="B315" i="16" l="1"/>
  <c r="D315" i="16"/>
  <c r="F315" i="16"/>
  <c r="A316" i="16"/>
  <c r="C315" i="16"/>
  <c r="E315" i="16"/>
  <c r="G315" i="16"/>
  <c r="C316" i="16" l="1"/>
  <c r="E316" i="16"/>
  <c r="G316" i="16"/>
  <c r="B316" i="16"/>
  <c r="D316" i="16"/>
  <c r="F316" i="16"/>
  <c r="A317" i="16"/>
  <c r="B317" i="16" l="1"/>
  <c r="D317" i="16"/>
  <c r="F317" i="16"/>
  <c r="A318" i="16"/>
  <c r="C317" i="16"/>
  <c r="E317" i="16"/>
  <c r="G317" i="16"/>
  <c r="C318" i="16" l="1"/>
  <c r="E318" i="16"/>
  <c r="G318" i="16"/>
  <c r="B318" i="16"/>
  <c r="D318" i="16"/>
  <c r="F318" i="16"/>
  <c r="A319" i="16"/>
  <c r="B319" i="16" l="1"/>
  <c r="D319" i="16"/>
  <c r="F319" i="16"/>
  <c r="A320" i="16"/>
  <c r="C319" i="16"/>
  <c r="E319" i="16"/>
  <c r="G319" i="16"/>
  <c r="C320" i="16" l="1"/>
  <c r="E320" i="16"/>
  <c r="G320" i="16"/>
  <c r="B320" i="16"/>
  <c r="D320" i="16"/>
  <c r="F320" i="16"/>
  <c r="A321" i="16"/>
  <c r="B321" i="16" l="1"/>
  <c r="D321" i="16"/>
  <c r="F321" i="16"/>
  <c r="A322" i="16"/>
  <c r="C321" i="16"/>
  <c r="E321" i="16"/>
  <c r="G321" i="16"/>
  <c r="C322" i="16" l="1"/>
  <c r="E322" i="16"/>
  <c r="G322" i="16"/>
  <c r="B322" i="16"/>
  <c r="D322" i="16"/>
  <c r="F322" i="16"/>
  <c r="A323" i="16"/>
  <c r="B323" i="16" l="1"/>
  <c r="D323" i="16"/>
  <c r="F323" i="16"/>
  <c r="A324" i="16"/>
  <c r="C323" i="16"/>
  <c r="E323" i="16"/>
  <c r="G323" i="16"/>
  <c r="C324" i="16" l="1"/>
  <c r="E324" i="16"/>
  <c r="G324" i="16"/>
  <c r="B324" i="16"/>
  <c r="D324" i="16"/>
  <c r="F324" i="16"/>
  <c r="A325" i="16"/>
  <c r="B325" i="16" l="1"/>
  <c r="D325" i="16"/>
  <c r="F325" i="16"/>
  <c r="A326" i="16"/>
  <c r="C325" i="16"/>
  <c r="E325" i="16"/>
  <c r="G325" i="16"/>
  <c r="C326" i="16" l="1"/>
  <c r="E326" i="16"/>
  <c r="G326" i="16"/>
  <c r="B326" i="16"/>
  <c r="D326" i="16"/>
  <c r="F326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Denise Aubin</author>
  </authors>
  <commentList>
    <comment ref="B11" authorId="0" shapeId="0" xr:uid="{00000000-0006-0000-0100-000001000000}">
      <text>
        <r>
          <rPr>
            <sz val="11"/>
            <color indexed="81"/>
            <rFont val="Tahoma"/>
            <family val="2"/>
          </rPr>
          <t>Uniquement si vous louer un local</t>
        </r>
        <r>
          <rPr>
            <b/>
            <sz val="11"/>
            <color indexed="81"/>
            <rFont val="Tahoma"/>
            <family val="2"/>
          </rPr>
          <t xml:space="preserve"> - Votre dépôt 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B13" authorId="0" shapeId="0" xr:uid="{00000000-0006-0000-0100-000002000000}">
      <text>
        <r>
          <rPr>
            <sz val="11"/>
            <color indexed="81"/>
            <rFont val="Tahoma"/>
            <family val="2"/>
          </rPr>
          <t xml:space="preserve">Uniquement si vous installez une nouvelle ligne téléphonique ou de télécopieur
</t>
        </r>
      </text>
    </comment>
    <comment ref="B15" authorId="0" shapeId="0" xr:uid="{00000000-0006-0000-0100-000003000000}">
      <text>
        <r>
          <rPr>
            <sz val="11"/>
            <color indexed="81"/>
            <rFont val="Tahoma"/>
            <family val="2"/>
          </rPr>
          <t>Uniquement dans le cas où Hydro-Québec vous demande un dépôt si vous louer un local.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B17" authorId="0" shapeId="0" xr:uid="{00000000-0006-0000-0100-000004000000}">
      <text>
        <r>
          <rPr>
            <sz val="11"/>
            <color indexed="81"/>
            <rFont val="Tahoma"/>
            <family val="2"/>
          </rPr>
          <t xml:space="preserve">Ce qui est déboursé pour la première commande.
</t>
        </r>
      </text>
    </comment>
    <comment ref="B20" authorId="0" shapeId="0" xr:uid="{00000000-0006-0000-0100-000005000000}">
      <text>
        <r>
          <rPr>
            <sz val="11"/>
            <color indexed="81"/>
            <rFont val="Tahoma"/>
            <family val="2"/>
          </rPr>
          <t xml:space="preserve">Très important au démarrage de prévoir de la publicité
</t>
        </r>
      </text>
    </comment>
    <comment ref="B23" authorId="0" shapeId="0" xr:uid="{00000000-0006-0000-0100-000006000000}">
      <text>
        <r>
          <rPr>
            <sz val="11"/>
            <color indexed="81"/>
            <rFont val="Tahoma"/>
            <family val="2"/>
          </rPr>
          <t xml:space="preserve">Dans le cas où vous auriez à utiliser les services de comptable ou avocat (ex. un contrat au démarrage)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Denise Aubin</author>
  </authors>
  <commentList>
    <comment ref="C3" authorId="0" shapeId="0" xr:uid="{00000000-0006-0000-0E00-000001000000}">
      <text>
        <r>
          <rPr>
            <sz val="11"/>
            <color indexed="81"/>
            <rFont val="Tahoma"/>
            <family val="2"/>
          </rPr>
          <t xml:space="preserve">Inscrivez l'institution avec laquelle vous avez négocié votre second prêt
</t>
        </r>
      </text>
    </comment>
    <comment ref="C5" authorId="0" shapeId="0" xr:uid="{00000000-0006-0000-0E00-000002000000}">
      <text>
        <r>
          <rPr>
            <sz val="11"/>
            <color indexed="81"/>
            <rFont val="Tahoma"/>
            <family val="2"/>
          </rPr>
          <t xml:space="preserve">Inscrivez le montant de votre prêt # 2 autorisé ou à être autorisé
</t>
        </r>
      </text>
    </comment>
    <comment ref="C6" authorId="0" shapeId="0" xr:uid="{00000000-0006-0000-0E00-000003000000}">
      <text>
        <r>
          <rPr>
            <sz val="11"/>
            <color indexed="81"/>
            <rFont val="Tahoma"/>
            <family val="2"/>
          </rPr>
          <t xml:space="preserve">Inscrivez le taux d'intrérêts approximatif (voir votre conseiller)
</t>
        </r>
      </text>
    </comment>
    <comment ref="C7" authorId="0" shapeId="0" xr:uid="{00000000-0006-0000-0E00-000004000000}">
      <text>
        <r>
          <rPr>
            <sz val="11"/>
            <color indexed="81"/>
            <rFont val="Tahoma"/>
            <family val="2"/>
          </rPr>
          <t xml:space="preserve">Inscrivez le nombre d'années que vous désirez amortir votre prêt - pas plus de 5 ans.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Denise Aubin</author>
  </authors>
  <commentList>
    <comment ref="B3" authorId="0" shapeId="0" xr:uid="{00000000-0006-0000-0F00-000001000000}">
      <text>
        <r>
          <rPr>
            <sz val="11"/>
            <color indexed="81"/>
            <rFont val="Tahoma"/>
            <family val="2"/>
          </rPr>
          <t xml:space="preserve">Inscrivez votre nom </t>
        </r>
        <r>
          <rPr>
            <i/>
            <sz val="11"/>
            <color indexed="81"/>
            <rFont val="Tahoma"/>
            <family val="2"/>
          </rPr>
          <t>(et non celui de votre entreprise)</t>
        </r>
        <r>
          <rPr>
            <sz val="11"/>
            <color indexed="81"/>
            <rFont val="Tahoma"/>
            <family val="2"/>
          </rPr>
          <t xml:space="preserve"> 
Un bilan pour chaque promoteur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Denise Aubin</author>
  </authors>
  <commentList>
    <comment ref="F8" authorId="0" shapeId="0" xr:uid="{00000000-0006-0000-0200-000001000000}">
      <text>
        <r>
          <rPr>
            <sz val="11"/>
            <color indexed="81"/>
            <rFont val="Tahoma"/>
            <family val="2"/>
          </rPr>
          <t>Ce que vous n'avez pas déboursé à ce jour.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G8" authorId="0" shapeId="0" xr:uid="{00000000-0006-0000-0200-000002000000}">
      <text>
        <r>
          <rPr>
            <sz val="11"/>
            <color indexed="81"/>
            <rFont val="Tahoma"/>
            <family val="2"/>
          </rPr>
          <t xml:space="preserve">Ce que vous avez </t>
        </r>
        <r>
          <rPr>
            <b/>
            <sz val="11"/>
            <color indexed="81"/>
            <rFont val="Tahoma"/>
            <family val="2"/>
          </rPr>
          <t>déjà</t>
        </r>
        <r>
          <rPr>
            <sz val="11"/>
            <color indexed="81"/>
            <rFont val="Tahoma"/>
            <family val="2"/>
          </rPr>
          <t xml:space="preserve"> déboursé.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F9" authorId="0" shapeId="0" xr:uid="{00000000-0006-0000-0200-000003000000}">
      <text>
        <r>
          <rPr>
            <sz val="11"/>
            <color indexed="81"/>
            <rFont val="Tahoma"/>
            <family val="2"/>
          </rPr>
          <t>Prévoir un mois d'opération, le cas échéant (voir avec votre conseiller)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F10" authorId="0" shapeId="0" xr:uid="{00000000-0006-0000-0200-000004000000}">
      <text>
        <r>
          <rPr>
            <sz val="11"/>
            <color indexed="81"/>
            <rFont val="Tahoma"/>
            <family val="2"/>
          </rPr>
          <t>Ce que vous avez</t>
        </r>
        <r>
          <rPr>
            <b/>
            <sz val="11"/>
            <color indexed="81"/>
            <rFont val="Tahoma"/>
            <family val="2"/>
          </rPr>
          <t xml:space="preserve"> absolument</t>
        </r>
        <r>
          <rPr>
            <sz val="11"/>
            <color indexed="81"/>
            <rFont val="Tahoma"/>
            <family val="2"/>
          </rPr>
          <t xml:space="preserve"> de besoin 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Tahoma"/>
            <family val="2"/>
          </rPr>
          <t xml:space="preserve">pour démarrer.
</t>
        </r>
      </text>
    </comment>
    <comment ref="G10" authorId="0" shapeId="0" xr:uid="{00000000-0006-0000-0200-000005000000}">
      <text>
        <r>
          <rPr>
            <sz val="11"/>
            <color indexed="81"/>
            <rFont val="Tahoma"/>
            <family val="2"/>
          </rPr>
          <t xml:space="preserve">Ce que vous possédez </t>
        </r>
        <r>
          <rPr>
            <b/>
            <sz val="11"/>
            <color indexed="81"/>
            <rFont val="Tahoma"/>
            <family val="2"/>
          </rPr>
          <t xml:space="preserve">déjà </t>
        </r>
        <r>
          <rPr>
            <sz val="11"/>
            <color indexed="81"/>
            <rFont val="Tahoma"/>
            <family val="2"/>
          </rPr>
          <t>en inventaire.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G13" authorId="0" shapeId="0" xr:uid="{00000000-0006-0000-0200-000006000000}">
      <text>
        <r>
          <rPr>
            <sz val="10"/>
            <color indexed="81"/>
            <rFont val="Tahoma"/>
            <family val="2"/>
          </rPr>
          <t xml:space="preserve">Dans cette colonne, les montants seront automatiquement transférés dans la case </t>
        </r>
        <r>
          <rPr>
            <b/>
            <sz val="10"/>
            <color indexed="81"/>
            <rFont val="Tahoma"/>
            <family val="2"/>
          </rPr>
          <t xml:space="preserve">"transfert d'actifs personnels" </t>
        </r>
        <r>
          <rPr>
            <sz val="10"/>
            <color indexed="81"/>
            <rFont val="Tahoma"/>
            <family val="2"/>
          </rPr>
          <t>plus bas et aussi dans le tableau d'amortissement.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F14" authorId="0" shapeId="0" xr:uid="{00000000-0006-0000-0200-000007000000}">
      <text>
        <r>
          <rPr>
            <sz val="11"/>
            <color indexed="81"/>
            <rFont val="Tahoma"/>
            <family val="2"/>
          </rPr>
          <t xml:space="preserve">Montant à reporter dans la case </t>
        </r>
        <r>
          <rPr>
            <b/>
            <sz val="9"/>
            <color indexed="81"/>
            <rFont val="Tahoma"/>
            <family val="2"/>
          </rPr>
          <t>"Équipements informatiques"</t>
        </r>
        <r>
          <rPr>
            <sz val="11"/>
            <color indexed="81"/>
            <rFont val="Tahoma"/>
            <family val="2"/>
          </rPr>
          <t xml:space="preserve"> du budget de caisse An 1, le premier mois.</t>
        </r>
      </text>
    </comment>
    <comment ref="F15" authorId="0" shapeId="0" xr:uid="{00000000-0006-0000-0200-000008000000}">
      <text>
        <r>
          <rPr>
            <sz val="11"/>
            <color indexed="81"/>
            <rFont val="Tahoma"/>
            <family val="2"/>
          </rPr>
          <t xml:space="preserve">Montant à reporter dans la case </t>
        </r>
        <r>
          <rPr>
            <b/>
            <sz val="9"/>
            <color indexed="81"/>
            <rFont val="Tahoma"/>
            <family val="2"/>
          </rPr>
          <t>"Équipements de bureau"</t>
        </r>
        <r>
          <rPr>
            <sz val="11"/>
            <color indexed="81"/>
            <rFont val="Tahoma"/>
            <family val="2"/>
          </rPr>
          <t xml:space="preserve">  du budget de caisse An 1, le premier mois.</t>
        </r>
      </text>
    </comment>
    <comment ref="F16" authorId="0" shapeId="0" xr:uid="{00000000-0006-0000-0200-000009000000}">
      <text>
        <r>
          <rPr>
            <sz val="11"/>
            <color indexed="81"/>
            <rFont val="Tahoma"/>
            <family val="2"/>
          </rPr>
          <t xml:space="preserve">Montant à reporter dans la case </t>
        </r>
        <r>
          <rPr>
            <b/>
            <sz val="9"/>
            <color indexed="81"/>
            <rFont val="Tahoma"/>
            <family val="2"/>
          </rPr>
          <t>"Machinerie et outillage"</t>
        </r>
        <r>
          <rPr>
            <sz val="11"/>
            <color indexed="81"/>
            <rFont val="Tahoma"/>
            <family val="2"/>
          </rPr>
          <t xml:space="preserve"> du budget de caisse An 1, le premier mois. </t>
        </r>
      </text>
    </comment>
    <comment ref="F17" authorId="0" shapeId="0" xr:uid="{00000000-0006-0000-0200-00000A000000}">
      <text>
        <r>
          <rPr>
            <sz val="11"/>
            <color indexed="81"/>
            <rFont val="Tahoma"/>
            <family val="2"/>
          </rPr>
          <t xml:space="preserve">Montant à reporter dans dans la case </t>
        </r>
        <r>
          <rPr>
            <b/>
            <sz val="9"/>
            <color indexed="81"/>
            <rFont val="Tahoma"/>
            <family val="2"/>
          </rPr>
          <t>"Améliorations locatives"</t>
        </r>
        <r>
          <rPr>
            <sz val="11"/>
            <color indexed="81"/>
            <rFont val="Tahoma"/>
            <family val="2"/>
          </rPr>
          <t xml:space="preserve"> du budget de caisse An 1, le premier mois. </t>
        </r>
      </text>
    </comment>
    <comment ref="F18" authorId="0" shapeId="0" xr:uid="{00000000-0006-0000-0200-00000B000000}">
      <text>
        <r>
          <rPr>
            <sz val="11"/>
            <color indexed="81"/>
            <rFont val="Tahoma"/>
            <family val="2"/>
          </rPr>
          <t xml:space="preserve">Montant à reporter dans la case </t>
        </r>
        <r>
          <rPr>
            <b/>
            <sz val="11"/>
            <color indexed="81"/>
            <rFont val="Tahoma"/>
            <family val="2"/>
          </rPr>
          <t xml:space="preserve">"Autres" </t>
        </r>
        <r>
          <rPr>
            <sz val="11"/>
            <color indexed="81"/>
            <rFont val="Tahoma"/>
            <family val="2"/>
          </rPr>
          <t>du</t>
        </r>
        <r>
          <rPr>
            <sz val="11"/>
            <color indexed="81"/>
            <rFont val="Tahoma"/>
            <family val="2"/>
          </rPr>
          <t xml:space="preserve"> budget de caisse An 1, le premier mois. </t>
        </r>
      </text>
    </comment>
    <comment ref="D19" authorId="0" shapeId="0" xr:uid="{00000000-0006-0000-0200-00000C000000}">
      <text>
        <r>
          <rPr>
            <sz val="10"/>
            <color indexed="81"/>
            <rFont val="Tahoma"/>
            <family val="2"/>
          </rPr>
          <t>Inscrivez les dépenses spécifiques à votre démarrage dans l'onglet suivant.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G27" authorId="0" shapeId="0" xr:uid="{00000000-0006-0000-0200-00000D000000}">
      <text>
        <r>
          <rPr>
            <sz val="11"/>
            <color indexed="81"/>
            <rFont val="Tahoma"/>
            <family val="2"/>
          </rPr>
          <t>Inscrivez ce montant dans la case</t>
        </r>
        <r>
          <rPr>
            <b/>
            <sz val="11"/>
            <color indexed="81"/>
            <rFont val="Tahoma"/>
            <family val="2"/>
          </rPr>
          <t xml:space="preserve"> "marge de crédit" </t>
        </r>
        <r>
          <rPr>
            <sz val="11"/>
            <color indexed="81"/>
            <rFont val="Tahoma"/>
            <family val="2"/>
          </rPr>
          <t>au bas du budget de caisse</t>
        </r>
        <r>
          <rPr>
            <b/>
            <sz val="11"/>
            <color indexed="81"/>
            <rFont val="Tahoma"/>
            <family val="2"/>
          </rPr>
          <t xml:space="preserve"> An 1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F28" authorId="0" shapeId="0" xr:uid="{00000000-0006-0000-0200-00000E000000}">
      <text>
        <r>
          <rPr>
            <b/>
            <sz val="11"/>
            <color indexed="81"/>
            <rFont val="Tahoma"/>
            <family val="2"/>
          </rPr>
          <t xml:space="preserve">Inscrire le montant total autorisé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G29" authorId="0" shapeId="0" xr:uid="{00000000-0006-0000-0200-00000F000000}">
      <text>
        <r>
          <rPr>
            <sz val="11"/>
            <color indexed="81"/>
            <rFont val="Tahoma"/>
            <family val="2"/>
          </rPr>
          <t xml:space="preserve">Allez inscrire le montant de votre </t>
        </r>
        <r>
          <rPr>
            <b/>
            <sz val="11"/>
            <color indexed="81"/>
            <rFont val="Tahoma"/>
            <family val="2"/>
          </rPr>
          <t>"prêt # 1"</t>
        </r>
        <r>
          <rPr>
            <sz val="11"/>
            <color indexed="81"/>
            <rFont val="Tahoma"/>
            <family val="2"/>
          </rPr>
          <t xml:space="preserve"> à l'onglet prêt 1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G30" authorId="0" shapeId="0" xr:uid="{00000000-0006-0000-0200-000010000000}">
      <text>
        <r>
          <rPr>
            <sz val="11"/>
            <color indexed="81"/>
            <rFont val="Tahoma"/>
            <family val="2"/>
          </rPr>
          <t xml:space="preserve">Allez inscrire le montant de votre </t>
        </r>
        <r>
          <rPr>
            <b/>
            <sz val="11"/>
            <color indexed="81"/>
            <rFont val="Tahoma"/>
            <family val="2"/>
          </rPr>
          <t>"prêt # 2"</t>
        </r>
        <r>
          <rPr>
            <sz val="11"/>
            <color indexed="81"/>
            <rFont val="Tahoma"/>
            <family val="2"/>
          </rPr>
          <t xml:space="preserve"> à l'onglet prêt 2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G35" authorId="0" shapeId="0" xr:uid="{00000000-0006-0000-0200-000011000000}">
      <text>
        <r>
          <rPr>
            <sz val="11"/>
            <color indexed="81"/>
            <rFont val="Tahoma"/>
            <family val="2"/>
          </rPr>
          <t xml:space="preserve">Reportez ce montant dans la case </t>
        </r>
        <r>
          <rPr>
            <b/>
            <sz val="11"/>
            <color indexed="81"/>
            <rFont val="Tahoma"/>
            <family val="2"/>
          </rPr>
          <t>"argent comptant</t>
        </r>
        <r>
          <rPr>
            <sz val="11"/>
            <color indexed="81"/>
            <rFont val="Tahoma"/>
            <family val="2"/>
          </rPr>
          <t xml:space="preserve">" dans le budget de caisse An 1
</t>
        </r>
      </text>
    </comment>
    <comment ref="G36" authorId="0" shapeId="0" xr:uid="{00000000-0006-0000-0200-000012000000}">
      <text>
        <r>
          <rPr>
            <sz val="11"/>
            <color indexed="81"/>
            <rFont val="Tahoma"/>
            <family val="2"/>
          </rPr>
          <t xml:space="preserve">Reportez ce montant dans la case </t>
        </r>
        <r>
          <rPr>
            <b/>
            <sz val="11"/>
            <color indexed="81"/>
            <rFont val="Tahoma"/>
            <family val="2"/>
          </rPr>
          <t xml:space="preserve">"subvention" </t>
        </r>
        <r>
          <rPr>
            <sz val="11"/>
            <color indexed="81"/>
            <rFont val="Tahoma"/>
            <family val="2"/>
          </rPr>
          <t xml:space="preserve">du budget de caisse An 1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Denise Aubin</author>
  </authors>
  <commentList>
    <comment ref="B5" authorId="0" shapeId="0" xr:uid="{00000000-0006-0000-0400-000001000000}">
      <text>
        <r>
          <rPr>
            <sz val="10"/>
            <color indexed="81"/>
            <rFont val="Tahoma"/>
            <family val="2"/>
          </rPr>
          <t xml:space="preserve">Date du début prévue de vos opérations.  Modifier aussi la date dans les Ventes An 2
</t>
        </r>
      </text>
    </comment>
    <comment ref="C18" authorId="0" shapeId="0" xr:uid="{00000000-0006-0000-0400-000002000000}">
      <text>
        <r>
          <rPr>
            <sz val="11"/>
            <color indexed="81"/>
            <rFont val="Tahoma"/>
            <family val="2"/>
          </rPr>
          <t xml:space="preserve">Vous déterminez votre pourcentage de compte à recevoir sur l'ensemble de vos activités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Denise Aubin</author>
  </authors>
  <commentList>
    <comment ref="B11" authorId="0" shapeId="0" xr:uid="{00000000-0006-0000-0500-000001000000}">
      <text>
        <r>
          <rPr>
            <sz val="11"/>
            <color indexed="81"/>
            <rFont val="Tahoma"/>
            <family val="2"/>
          </rPr>
          <t xml:space="preserve">Ce sont les ventes que vous désirez comptabiliser séparément de votre chiffre d'affaires.
</t>
        </r>
      </text>
    </comment>
    <comment ref="B16" authorId="0" shapeId="0" xr:uid="{00000000-0006-0000-0500-000002000000}">
      <text>
        <r>
          <rPr>
            <sz val="11"/>
            <color indexed="81"/>
            <rFont val="Tahoma"/>
            <family val="2"/>
          </rPr>
          <t xml:space="preserve">Provient du coût de projet
</t>
        </r>
      </text>
    </comment>
    <comment ref="B17" authorId="0" shapeId="0" xr:uid="{00000000-0006-0000-0500-000003000000}">
      <text>
        <r>
          <rPr>
            <sz val="11"/>
            <color indexed="81"/>
            <rFont val="Tahoma"/>
            <family val="2"/>
          </rPr>
          <t xml:space="preserve">Provient du coût de projet
</t>
        </r>
      </text>
    </comment>
    <comment ref="B18" authorId="0" shapeId="0" xr:uid="{00000000-0006-0000-0500-000004000000}">
      <text>
        <r>
          <rPr>
            <sz val="11"/>
            <color indexed="81"/>
            <rFont val="Tahoma"/>
            <family val="2"/>
          </rPr>
          <t xml:space="preserve">Provient du coût de projet
</t>
        </r>
      </text>
    </comment>
    <comment ref="B19" authorId="0" shapeId="0" xr:uid="{00000000-0006-0000-0500-000005000000}">
      <text>
        <r>
          <rPr>
            <sz val="11"/>
            <color indexed="81"/>
            <rFont val="Tahoma"/>
            <family val="2"/>
          </rPr>
          <t xml:space="preserve">Provient du coût de projet
</t>
        </r>
      </text>
    </comment>
    <comment ref="B20" authorId="0" shapeId="0" xr:uid="{00000000-0006-0000-0500-000006000000}">
      <text>
        <r>
          <rPr>
            <sz val="11"/>
            <color indexed="81"/>
            <rFont val="Tahoma"/>
            <family val="2"/>
          </rPr>
          <t xml:space="preserve">Provient du coût de projet
</t>
        </r>
      </text>
    </comment>
    <comment ref="B21" authorId="0" shapeId="0" xr:uid="{00000000-0006-0000-0500-000007000000}">
      <text>
        <r>
          <rPr>
            <sz val="11"/>
            <color indexed="81"/>
            <rFont val="Tahoma"/>
            <family val="2"/>
          </rPr>
          <t xml:space="preserve">Provient du coût de projet
</t>
        </r>
      </text>
    </comment>
    <comment ref="C23" authorId="0" shapeId="0" xr:uid="{00000000-0006-0000-0500-000008000000}">
      <text>
        <r>
          <rPr>
            <sz val="11"/>
            <color indexed="81"/>
            <rFont val="Tahoma"/>
            <family val="2"/>
          </rPr>
          <t xml:space="preserve">Montant provenant du coût de projet et que vous avez acquis pour votre démarrage.
</t>
        </r>
      </text>
    </comment>
    <comment ref="B56" authorId="0" shapeId="0" xr:uid="{00000000-0006-0000-0500-000009000000}">
      <text>
        <r>
          <rPr>
            <sz val="11"/>
            <color indexed="81"/>
            <rFont val="Tahoma"/>
            <family val="2"/>
          </rPr>
          <t xml:space="preserve">Provient du coût de projet
</t>
        </r>
      </text>
    </comment>
    <comment ref="B57" authorId="0" shapeId="0" xr:uid="{00000000-0006-0000-0500-00000A000000}">
      <text>
        <r>
          <rPr>
            <sz val="11"/>
            <color indexed="81"/>
            <rFont val="Tahoma"/>
            <family val="2"/>
          </rPr>
          <t xml:space="preserve">Provient du coût de projet
</t>
        </r>
      </text>
    </comment>
    <comment ref="B58" authorId="0" shapeId="0" xr:uid="{00000000-0006-0000-0500-00000B000000}">
      <text>
        <r>
          <rPr>
            <sz val="11"/>
            <color indexed="81"/>
            <rFont val="Tahoma"/>
            <family val="2"/>
          </rPr>
          <t xml:space="preserve">Provient du coût de projet
</t>
        </r>
      </text>
    </comment>
    <comment ref="B59" authorId="0" shapeId="0" xr:uid="{00000000-0006-0000-0500-00000C000000}">
      <text>
        <r>
          <rPr>
            <sz val="10"/>
            <color indexed="81"/>
            <rFont val="Tahoma"/>
            <family val="2"/>
          </rPr>
          <t xml:space="preserve">Inscrivez ici vos prestations STA et enlevez-les dans prélèvements du propriétaire pour environ 8 mois.
</t>
        </r>
      </text>
    </comment>
    <comment ref="B60" authorId="0" shapeId="0" xr:uid="{00000000-0006-0000-0500-00000D000000}">
      <text>
        <r>
          <rPr>
            <sz val="11"/>
            <color indexed="81"/>
            <rFont val="Tahoma"/>
            <family val="2"/>
          </rPr>
          <t xml:space="preserve">Si vous avez une </t>
        </r>
        <r>
          <rPr>
            <b/>
            <sz val="11"/>
            <color indexed="81"/>
            <rFont val="Tahoma"/>
            <family val="2"/>
          </rPr>
          <t>subvention JP</t>
        </r>
        <r>
          <rPr>
            <sz val="11"/>
            <color indexed="81"/>
            <rFont val="Tahoma"/>
            <family val="2"/>
          </rPr>
          <t xml:space="preserve"> dans le coût de projet, vous devez l'inscrire ici
</t>
        </r>
      </text>
    </comment>
    <comment ref="B61" authorId="0" shapeId="0" xr:uid="{00000000-0006-0000-0500-00000E000000}">
      <text>
        <r>
          <rPr>
            <sz val="11"/>
            <color indexed="81"/>
            <rFont val="Tahoma"/>
            <family val="2"/>
          </rPr>
          <t xml:space="preserve">Si vous avec un </t>
        </r>
        <r>
          <rPr>
            <b/>
            <sz val="11"/>
            <color indexed="81"/>
            <rFont val="Tahoma"/>
            <family val="2"/>
          </rPr>
          <t xml:space="preserve">apport </t>
        </r>
        <r>
          <rPr>
            <sz val="11"/>
            <color indexed="81"/>
            <rFont val="Tahoma"/>
            <family val="2"/>
          </rPr>
          <t xml:space="preserve">dans le coût de projet, vous devez l'inscrie ici.
</t>
        </r>
      </text>
    </comment>
    <comment ref="B62" authorId="0" shapeId="0" xr:uid="{00000000-0006-0000-0500-00000F000000}">
      <text>
        <r>
          <rPr>
            <b/>
            <sz val="11"/>
            <color indexed="81"/>
            <rFont val="Tahoma"/>
            <family val="2"/>
          </rPr>
          <t xml:space="preserve">Attention !!,
</t>
        </r>
        <r>
          <rPr>
            <sz val="11"/>
            <color indexed="81"/>
            <rFont val="Tahoma"/>
            <family val="2"/>
          </rPr>
          <t>Ces montants doivent être indiqués avec le signe moins.
 (ex. - 1000 $)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Denise Aubin</author>
  </authors>
  <commentList>
    <comment ref="E3" authorId="0" shapeId="0" xr:uid="{00000000-0006-0000-0800-000001000000}">
      <text>
        <r>
          <rPr>
            <b/>
            <sz val="11"/>
            <color indexed="81"/>
            <rFont val="Tahoma"/>
            <family val="2"/>
          </rPr>
          <t xml:space="preserve">ATTENTION !!
</t>
        </r>
        <r>
          <rPr>
            <sz val="10"/>
            <color indexed="81"/>
            <rFont val="Tahoma"/>
            <family val="2"/>
          </rPr>
          <t>Si vous avez inséré des lignes dans vos budgets de caisse, n'oubliez pas de les insérer également dans votre état des résultats (détaillés).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D4" authorId="0" shapeId="0" xr:uid="{00000000-0006-0000-0800-000002000000}">
      <text>
        <r>
          <rPr>
            <b/>
            <sz val="10"/>
            <color indexed="81"/>
            <rFont val="Tahoma"/>
            <family val="2"/>
          </rPr>
          <t>Tous ces montants proviennent de vos budgets de caisse An1 et An2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D18" authorId="0" shapeId="0" xr:uid="{00000000-0006-0000-0800-000003000000}">
      <text>
        <r>
          <rPr>
            <b/>
            <sz val="10"/>
            <color indexed="81"/>
            <rFont val="Tahoma"/>
            <family val="2"/>
          </rPr>
          <t>Tous ces montants proviennent de vos budgets de caisse An1 et An2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Denise Aubin</author>
  </authors>
  <commentList>
    <comment ref="D16" authorId="0" shapeId="0" xr:uid="{00000000-0006-0000-0900-000001000000}">
      <text>
        <r>
          <rPr>
            <sz val="11"/>
            <color indexed="81"/>
            <rFont val="Tahoma"/>
            <family val="2"/>
          </rPr>
          <t>Indiquez l'inventaire de la fin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H16" authorId="0" shapeId="0" xr:uid="{00000000-0006-0000-0900-000002000000}">
      <text>
        <r>
          <rPr>
            <sz val="11"/>
            <color indexed="81"/>
            <rFont val="Tahoma"/>
            <family val="2"/>
          </rPr>
          <t xml:space="preserve">Indiquez l'inventaire de la fin.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Denise Aubin</author>
  </authors>
  <commentList>
    <comment ref="D28" authorId="0" shapeId="0" xr:uid="{00000000-0006-0000-0B00-000001000000}">
      <text>
        <r>
          <rPr>
            <b/>
            <sz val="11"/>
            <color indexed="81"/>
            <rFont val="Tahoma"/>
            <family val="2"/>
          </rPr>
          <t>A titre indicatif seulement.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Denise Aubin</author>
  </authors>
  <commentList>
    <comment ref="G10" authorId="0" shapeId="0" xr:uid="{00000000-0006-0000-0C00-000001000000}">
      <text>
        <r>
          <rPr>
            <sz val="11"/>
            <color indexed="81"/>
            <rFont val="Tahoma"/>
            <family val="2"/>
          </rPr>
          <t xml:space="preserve">Vous choisissez le % de dépréciation.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Denise Aubin</author>
  </authors>
  <commentList>
    <comment ref="C3" authorId="0" shapeId="0" xr:uid="{00000000-0006-0000-0D00-000001000000}">
      <text>
        <r>
          <rPr>
            <sz val="11"/>
            <color indexed="81"/>
            <rFont val="Tahoma"/>
            <family val="2"/>
          </rPr>
          <t xml:space="preserve">Inscrivez l'institution avec laquelle vous avez négocié votre prêt
</t>
        </r>
      </text>
    </comment>
    <comment ref="C5" authorId="0" shapeId="0" xr:uid="{00000000-0006-0000-0D00-000002000000}">
      <text>
        <r>
          <rPr>
            <sz val="11"/>
            <color indexed="81"/>
            <rFont val="Tahoma"/>
            <family val="2"/>
          </rPr>
          <t>Inscrivez le montant de votre prêt autorisé ou à être autorisé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C6" authorId="0" shapeId="0" xr:uid="{00000000-0006-0000-0D00-000003000000}">
      <text>
        <r>
          <rPr>
            <sz val="11"/>
            <color indexed="81"/>
            <rFont val="Tahoma"/>
            <family val="2"/>
          </rPr>
          <t>Inscrivez le taux d'intrérêts approximatif (voir votre conseiller)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C7" authorId="0" shapeId="0" xr:uid="{00000000-0006-0000-0D00-000004000000}">
      <text>
        <r>
          <rPr>
            <sz val="11"/>
            <color indexed="81"/>
            <rFont val="Tahoma"/>
            <family val="2"/>
          </rPr>
          <t>Inscrivez le nombre d'années que vous désirez amortir votre prêt - pas plus de 5 ans.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<sst xmlns="http://schemas.openxmlformats.org/spreadsheetml/2006/main" count="605" uniqueCount="352">
  <si>
    <t>5.1.  Coût et financement du projet au démarrage</t>
  </si>
  <si>
    <t>Coût du projet</t>
  </si>
  <si>
    <t>Actifs à court terme</t>
  </si>
  <si>
    <t>Fonds de roulement</t>
  </si>
  <si>
    <t xml:space="preserve"> </t>
  </si>
  <si>
    <t>Inventaire de départ</t>
  </si>
  <si>
    <t>Sous-total</t>
  </si>
  <si>
    <t>Actifs à long terme (immobilisations)</t>
  </si>
  <si>
    <t>à se procurer</t>
  </si>
  <si>
    <t>en notre possession</t>
  </si>
  <si>
    <t>Équipements informatiques</t>
  </si>
  <si>
    <t>Améliorations locatives</t>
  </si>
  <si>
    <t>TOTAL DU COÛT DU PROJET</t>
  </si>
  <si>
    <t>Sources de financement</t>
  </si>
  <si>
    <t>Emprunts</t>
  </si>
  <si>
    <t>Marge de crédit</t>
  </si>
  <si>
    <t>Mise de fonds</t>
  </si>
  <si>
    <t>Transfert d'actifs personnels</t>
  </si>
  <si>
    <t>Argent comptant</t>
  </si>
  <si>
    <t>Autres:</t>
  </si>
  <si>
    <t>TOTAL DES SOURCES DE FINANCEMENT</t>
  </si>
  <si>
    <t>5.2.2  Budget de caisse An 1</t>
  </si>
  <si>
    <t>TOTAL</t>
  </si>
  <si>
    <t>Encaisse au début</t>
  </si>
  <si>
    <t>RECETTES</t>
  </si>
  <si>
    <t>Ventes/services</t>
  </si>
  <si>
    <t>DÉBOURSÉS</t>
  </si>
  <si>
    <t>Loyer</t>
  </si>
  <si>
    <t>Service téléphonique</t>
  </si>
  <si>
    <t>Assurances</t>
  </si>
  <si>
    <t>Frais de déplacement</t>
  </si>
  <si>
    <t>Frais de représentation</t>
  </si>
  <si>
    <t>Entretien et réparation</t>
  </si>
  <si>
    <t>Abonnement et associations</t>
  </si>
  <si>
    <t>Publicité et promotion</t>
  </si>
  <si>
    <t>Fourniture de bureau</t>
  </si>
  <si>
    <t>Avantages sociaux</t>
  </si>
  <si>
    <t>Frais de banque</t>
  </si>
  <si>
    <t>Honoraires professionnels</t>
  </si>
  <si>
    <t>Total des déboursés</t>
  </si>
  <si>
    <t>Argent comptant (apport)</t>
  </si>
  <si>
    <t>Prélèvements du propriétaire</t>
  </si>
  <si>
    <t>Encaisse à la fin</t>
  </si>
  <si>
    <t>Données sur l'emprunt</t>
  </si>
  <si>
    <t>Données sur la table</t>
  </si>
  <si>
    <t>Capital emprunté :</t>
  </si>
  <si>
    <t>Date de départ de la table :</t>
  </si>
  <si>
    <t>Taux d'intérêt annuel :</t>
  </si>
  <si>
    <t>ou au paiement No :</t>
  </si>
  <si>
    <t>Nombre d'années :</t>
  </si>
  <si>
    <t>Nbre de paiements par année :</t>
  </si>
  <si>
    <t>Date du premier paiement :</t>
  </si>
  <si>
    <t>PAIEMENT PÉRIODIQUE</t>
  </si>
  <si>
    <t>Paiement entré :</t>
  </si>
  <si>
    <t xml:space="preserve">  Cette table calcule un paiement périodique à moins </t>
  </si>
  <si>
    <t>Paiement calculé :</t>
  </si>
  <si>
    <t xml:space="preserve">  que vous entriez un paiement dans la case paiement entré.</t>
  </si>
  <si>
    <t>CALCUL</t>
  </si>
  <si>
    <t>Paiement utilisé :</t>
  </si>
  <si>
    <t>Premier paiement  au No :</t>
  </si>
  <si>
    <t>Table</t>
  </si>
  <si>
    <t>Capital</t>
  </si>
  <si>
    <t xml:space="preserve">Solde du </t>
  </si>
  <si>
    <t>Intérêts</t>
  </si>
  <si>
    <t>No</t>
  </si>
  <si>
    <t>Date</t>
  </si>
  <si>
    <t>Emprunté</t>
  </si>
  <si>
    <t>Cumulés</t>
  </si>
  <si>
    <t>VENTES</t>
  </si>
  <si>
    <t>An 2</t>
  </si>
  <si>
    <t>Délais de perception des</t>
  </si>
  <si>
    <t>comptes à recevoir</t>
  </si>
  <si>
    <t>Comptant</t>
  </si>
  <si>
    <t>30-60 jours</t>
  </si>
  <si>
    <t>60-90 jours</t>
  </si>
  <si>
    <t>+ 90 jours</t>
  </si>
  <si>
    <t xml:space="preserve">Ventes </t>
  </si>
  <si>
    <t>Ventes encaissées</t>
  </si>
  <si>
    <t>C/R à la fin du mois</t>
  </si>
  <si>
    <t>C/R à la fin de l'année</t>
  </si>
  <si>
    <t>An 3</t>
  </si>
  <si>
    <t xml:space="preserve"> Autres</t>
  </si>
  <si>
    <t>Total des frais variables</t>
  </si>
  <si>
    <t>Frais d'administration</t>
  </si>
  <si>
    <t>Amortissement</t>
  </si>
  <si>
    <t>Total des frais d'administration</t>
  </si>
  <si>
    <t>Frais de marge de crédit</t>
  </si>
  <si>
    <t>Intérêts/long terme</t>
  </si>
  <si>
    <t>Total des frais de finances</t>
  </si>
  <si>
    <t>Revenus (chiffres d'affaires)</t>
  </si>
  <si>
    <t xml:space="preserve">          Ventes/honoraires</t>
  </si>
  <si>
    <t>Total des revenus</t>
  </si>
  <si>
    <t xml:space="preserve">          Inventaire au début</t>
  </si>
  <si>
    <t xml:space="preserve">          Moins  inventaire à la fin</t>
  </si>
  <si>
    <t>Coût des produits vendus</t>
  </si>
  <si>
    <t>Marge bénéficiaire brute</t>
  </si>
  <si>
    <t xml:space="preserve">           Frais variables</t>
  </si>
  <si>
    <t>Contribution marginale</t>
  </si>
  <si>
    <t xml:space="preserve">          Frais d'administration</t>
  </si>
  <si>
    <t>Total des frais d'exploitation</t>
  </si>
  <si>
    <t>(frais fixes avec les ventes)</t>
  </si>
  <si>
    <t>5.5.  Seuil de rentabilité</t>
  </si>
  <si>
    <t>Pour le calcul du point mort</t>
  </si>
  <si>
    <t>Frais fixes + prélèvements</t>
  </si>
  <si>
    <t>1-(ratio frais variables/revenus)</t>
  </si>
  <si>
    <t>Coûts des produits vendus + frais variables</t>
  </si>
  <si>
    <t>(Frais variables avec les ventes)</t>
  </si>
  <si>
    <t>Point mort:</t>
  </si>
  <si>
    <t>Immobilisations</t>
  </si>
  <si>
    <t>Catégorie</t>
  </si>
  <si>
    <t>Solde au</t>
  </si>
  <si>
    <t>Solde à la</t>
  </si>
  <si>
    <t>Taux  et type</t>
  </si>
  <si>
    <t>Dépense de</t>
  </si>
  <si>
    <t>Valeur</t>
  </si>
  <si>
    <t>début</t>
  </si>
  <si>
    <t>Acquisition</t>
  </si>
  <si>
    <t>fin</t>
  </si>
  <si>
    <t>d'amortissement</t>
  </si>
  <si>
    <t>nette</t>
  </si>
  <si>
    <t>Total</t>
  </si>
  <si>
    <t>(voir note)</t>
  </si>
  <si>
    <t>5.4.3.  Bilan prévisionnel</t>
  </si>
  <si>
    <t>Les actifs</t>
  </si>
  <si>
    <t>An1</t>
  </si>
  <si>
    <t>An2</t>
  </si>
  <si>
    <t>Actif à court terme</t>
  </si>
  <si>
    <t>Encaisse</t>
  </si>
  <si>
    <t>Comptes à recevoir</t>
  </si>
  <si>
    <t>Inventaire à la fin</t>
  </si>
  <si>
    <t>Total de l'actif à court terme</t>
  </si>
  <si>
    <t>Actif à long terme</t>
  </si>
  <si>
    <t>Total de l'actif à long terme</t>
  </si>
  <si>
    <t>Total de l'actif</t>
  </si>
  <si>
    <t>Les passifs (dettes) et l'avoir du propriétaire</t>
  </si>
  <si>
    <t xml:space="preserve">Passif </t>
  </si>
  <si>
    <t>Comptes à payer</t>
  </si>
  <si>
    <t>Frais d'exploitation + prélèvements</t>
  </si>
  <si>
    <t>Électricité  Chauffage</t>
  </si>
  <si>
    <t>Salaires</t>
  </si>
  <si>
    <t>Subventions (JP, FES)</t>
  </si>
  <si>
    <t>Prestations STA</t>
  </si>
  <si>
    <t>Subventions</t>
  </si>
  <si>
    <t>Imprévu</t>
  </si>
  <si>
    <t>Mise de fonds/capital actions</t>
  </si>
  <si>
    <t>Bénéfice (perte) cumulé</t>
  </si>
  <si>
    <t>Subvention JP etc…</t>
  </si>
  <si>
    <t>Prélèvements/dividendes</t>
  </si>
  <si>
    <t>Solde de la fin</t>
  </si>
  <si>
    <t>Bénéfice (perte) net de la période</t>
  </si>
  <si>
    <t>Total passif et avoir du propriétaire / de l'actionnaire</t>
  </si>
  <si>
    <t>Avoir du propriétaire / de l'actionnaire</t>
  </si>
  <si>
    <t>Frais initiaux</t>
  </si>
  <si>
    <t xml:space="preserve"> Total du passif</t>
  </si>
  <si>
    <t xml:space="preserve"> Total de l'avoir du propriétaire / actionnaire</t>
  </si>
  <si>
    <t>Solde au début</t>
  </si>
  <si>
    <t>Total des dépenses</t>
  </si>
  <si>
    <t xml:space="preserve">          Plus: Achat matières premières</t>
  </si>
  <si>
    <t>Frais de finances</t>
  </si>
  <si>
    <t xml:space="preserve">          Frais de finances </t>
  </si>
  <si>
    <t>5.1.2 Frais initiaux</t>
  </si>
  <si>
    <t>Permis et licence</t>
  </si>
  <si>
    <r>
      <t xml:space="preserve">Téléphone </t>
    </r>
    <r>
      <rPr>
        <b/>
        <sz val="10"/>
        <rFont val="Tahoma"/>
        <family val="2"/>
      </rPr>
      <t>(dépôt, installation)</t>
    </r>
  </si>
  <si>
    <r>
      <t xml:space="preserve">Loyer </t>
    </r>
    <r>
      <rPr>
        <b/>
        <sz val="10"/>
        <rFont val="Tahoma"/>
        <family val="2"/>
      </rPr>
      <t>(dépôt)</t>
    </r>
  </si>
  <si>
    <r>
      <t xml:space="preserve">Électricité </t>
    </r>
    <r>
      <rPr>
        <b/>
        <sz val="10"/>
        <rFont val="Tahoma"/>
        <family val="2"/>
      </rPr>
      <t>(dépôt)</t>
    </r>
  </si>
  <si>
    <t>Abonnements, associations</t>
  </si>
  <si>
    <t>Martériel de vente</t>
  </si>
  <si>
    <t>Autres</t>
  </si>
  <si>
    <r>
      <t xml:space="preserve">Fourniture de bureau </t>
    </r>
    <r>
      <rPr>
        <b/>
        <sz val="10"/>
        <rFont val="Tahoma"/>
        <family val="2"/>
      </rPr>
      <t>(démarrage)</t>
    </r>
  </si>
  <si>
    <t>(Enveloppes, timbres, papeterie, etc.)</t>
  </si>
  <si>
    <t>(Cartes d'affaires, dépliants, publicité)</t>
  </si>
  <si>
    <t>(Catalogue, carnet de produits etc…)</t>
  </si>
  <si>
    <t xml:space="preserve">Total des frais initiaux </t>
  </si>
  <si>
    <t>Frais variables</t>
  </si>
  <si>
    <t>Frais d'incorporation ou d'immatriculation</t>
  </si>
  <si>
    <r>
      <t xml:space="preserve">Publicité et promotion </t>
    </r>
    <r>
      <rPr>
        <b/>
        <sz val="10"/>
        <rFont val="Tahoma"/>
        <family val="2"/>
      </rPr>
      <t>(démarrage)</t>
    </r>
  </si>
  <si>
    <t>Marge de crédit - capital</t>
  </si>
  <si>
    <t>Marge de crédit - intérêts</t>
  </si>
  <si>
    <t>Créancier :</t>
  </si>
  <si>
    <t>Remboursement d'emprunts:</t>
  </si>
  <si>
    <r>
      <t xml:space="preserve">Honoraires professionnels </t>
    </r>
    <r>
      <rPr>
        <b/>
        <sz val="10"/>
        <rFont val="Tahoma"/>
        <family val="2"/>
      </rPr>
      <t>(démarrage)</t>
    </r>
  </si>
  <si>
    <t>5.2.1  Tableau de ventilation des ventes An 1</t>
  </si>
  <si>
    <t>5.3.1.  Tableau de ventilations des ventes An 2</t>
  </si>
  <si>
    <t xml:space="preserve">Compte à recevoir au début </t>
  </si>
  <si>
    <t>5.4.1.  État des résultats (détails)</t>
  </si>
  <si>
    <t>5.4.2.  État des résultats</t>
  </si>
  <si>
    <t>Frais d'exploitation</t>
  </si>
  <si>
    <t xml:space="preserve">             (frais variables avec les ventes)</t>
  </si>
  <si>
    <t xml:space="preserve">         (frais fixes avec les ventes)</t>
  </si>
  <si>
    <t>Amortissement cumulé</t>
  </si>
  <si>
    <t>l'exercice</t>
  </si>
  <si>
    <t>d'immobilisations</t>
  </si>
  <si>
    <t>Revenu:</t>
  </si>
  <si>
    <t>Ratio frais variables/revenu:</t>
  </si>
  <si>
    <t>Annexe 3 Calendrier de remboursement de l'emprunt - No. 2</t>
  </si>
  <si>
    <t>Annexe 1  Calcul de la dépense d'amortissement</t>
  </si>
  <si>
    <t>Annexe 2 Calendrier de remboursement de l'emprunt - No. 1</t>
  </si>
  <si>
    <t>Jos Bleau inc.</t>
  </si>
  <si>
    <t>Avril</t>
  </si>
  <si>
    <t>Mai</t>
  </si>
  <si>
    <t>Juin</t>
  </si>
  <si>
    <t>Juil</t>
  </si>
  <si>
    <t>Août</t>
  </si>
  <si>
    <t>Sept</t>
  </si>
  <si>
    <t>Oct</t>
  </si>
  <si>
    <t>Nov</t>
  </si>
  <si>
    <t>Déc</t>
  </si>
  <si>
    <t>Fév</t>
  </si>
  <si>
    <t>Mars</t>
  </si>
  <si>
    <t>Contractuels</t>
  </si>
  <si>
    <t>Annexe 4. Bilan personnel</t>
  </si>
  <si>
    <t>Actif</t>
  </si>
  <si>
    <t>Argent en main</t>
  </si>
  <si>
    <t>Certificat de dépôt</t>
  </si>
  <si>
    <t>Actions et obligations</t>
  </si>
  <si>
    <t>Assurance-vie (valeur de rachat)</t>
  </si>
  <si>
    <t>R.E.É.R.</t>
  </si>
  <si>
    <t>Immeuble (valeur marchande à 100 %)</t>
  </si>
  <si>
    <t>Automobile (valeur marchande)</t>
  </si>
  <si>
    <t>Autres actifs personnels ( bijoux, outils, tableaux etc.)</t>
  </si>
  <si>
    <t>Passif</t>
  </si>
  <si>
    <t>Emprunt personnel</t>
  </si>
  <si>
    <t>Carte de crédit</t>
  </si>
  <si>
    <t xml:space="preserve">Prêt automobile </t>
  </si>
  <si>
    <t>Hypothèque à 100 %</t>
  </si>
  <si>
    <t>Autres dettes</t>
  </si>
  <si>
    <t>Veresement mensuels</t>
  </si>
  <si>
    <t>Solde à ce jour</t>
  </si>
  <si>
    <t xml:space="preserve"> Total de l'actif</t>
  </si>
  <si>
    <t>Total du passif</t>
  </si>
  <si>
    <t>Avoir net</t>
  </si>
  <si>
    <t>Description</t>
  </si>
  <si>
    <t>Montant</t>
  </si>
  <si>
    <r>
      <t>Engagements contractuels</t>
    </r>
    <r>
      <rPr>
        <i/>
        <sz val="10"/>
        <rFont val="Arial"/>
        <family val="2"/>
      </rPr>
      <t xml:space="preserve"> (garanties hypothécaires, cautions personnels, endossement etc.)</t>
    </r>
  </si>
  <si>
    <r>
      <t xml:space="preserve">Signature </t>
    </r>
    <r>
      <rPr>
        <b/>
        <i/>
        <sz val="8"/>
        <rFont val="Arial"/>
        <family val="2"/>
      </rPr>
      <t>(obligatoire)</t>
    </r>
  </si>
  <si>
    <t>Total des engagements</t>
  </si>
  <si>
    <t>5.3.2  Budget de caisse An 2</t>
  </si>
  <si>
    <t>FLI</t>
  </si>
  <si>
    <t>Marières premières/achats de mrches</t>
  </si>
  <si>
    <t>Matières premières/achats de mrches</t>
  </si>
  <si>
    <t xml:space="preserve">Autres </t>
  </si>
  <si>
    <t>Remboursement d'emprunts</t>
  </si>
  <si>
    <t xml:space="preserve">          Autres</t>
  </si>
  <si>
    <t>Écart - si balance pas</t>
  </si>
  <si>
    <t>en notre possesson</t>
  </si>
  <si>
    <t>Machinerie et outillage</t>
  </si>
  <si>
    <t>Équipements de bureau</t>
  </si>
  <si>
    <t xml:space="preserve">    moins: amort. Cumulé</t>
  </si>
  <si>
    <t xml:space="preserve">   moins : amort cumulé</t>
  </si>
  <si>
    <t>Total des recettes</t>
  </si>
  <si>
    <t>Emprunt # 2</t>
  </si>
  <si>
    <t>Emprunt # 1</t>
  </si>
  <si>
    <t>Excédent des recettes / déboursés</t>
  </si>
  <si>
    <t>Avantages sociaux (15 %)</t>
  </si>
  <si>
    <t>Imprévu ( entre ,5 % et 2,5 % des ventes)</t>
  </si>
  <si>
    <t>Frais de livraison</t>
  </si>
  <si>
    <t>Commission des vendeurs</t>
  </si>
  <si>
    <t>Commission aux vendeurs</t>
  </si>
  <si>
    <t>Avantages sociaux (15%)</t>
  </si>
  <si>
    <t>Marge/carte de crédit</t>
  </si>
  <si>
    <t>Capital - emrprunt # 1</t>
  </si>
  <si>
    <t>Intérêts - emprunt # 1</t>
  </si>
  <si>
    <t>Capital - emprunt # 2</t>
  </si>
  <si>
    <t>Intérêts - emprunt # 2</t>
  </si>
  <si>
    <t>Impôts (si incorporé)</t>
  </si>
  <si>
    <t>Bénéfice (perte) net avant impôts</t>
  </si>
  <si>
    <t xml:space="preserve">Bénéfice (perte) net </t>
  </si>
  <si>
    <t>Impôts à payer</t>
  </si>
  <si>
    <t>Fond de roulement</t>
  </si>
  <si>
    <r>
      <t xml:space="preserve">          </t>
    </r>
    <r>
      <rPr>
        <u/>
        <sz val="10"/>
        <rFont val="Arial"/>
        <family val="2"/>
      </rPr>
      <t>Actif à ourt terme</t>
    </r>
  </si>
  <si>
    <t xml:space="preserve">          Passif à court terme</t>
  </si>
  <si>
    <t>Équilibre du passif total</t>
  </si>
  <si>
    <r>
      <t xml:space="preserve">          </t>
    </r>
    <r>
      <rPr>
        <u/>
        <sz val="10"/>
        <rFont val="Arial"/>
        <family val="2"/>
      </rPr>
      <t>Total du passif</t>
    </r>
  </si>
  <si>
    <t>Avoir du proprio/de l'actionnnaire</t>
  </si>
  <si>
    <t>Endettement</t>
  </si>
  <si>
    <t xml:space="preserve">          Total de l'actif</t>
  </si>
  <si>
    <t>5.5.1  Ratios financiers</t>
  </si>
  <si>
    <t>Mise de fond personnel</t>
  </si>
  <si>
    <r>
      <t xml:space="preserve">          </t>
    </r>
    <r>
      <rPr>
        <u/>
        <sz val="10"/>
        <rFont val="Arial"/>
        <family val="2"/>
      </rPr>
      <t>Mise de fonds</t>
    </r>
  </si>
  <si>
    <t xml:space="preserve">          Coût du projet</t>
  </si>
  <si>
    <t>Banque du Monde</t>
  </si>
  <si>
    <r>
      <t xml:space="preserve">Marge/carte crédit </t>
    </r>
    <r>
      <rPr>
        <b/>
        <sz val="10"/>
        <rFont val="Tahoma"/>
        <family val="2"/>
      </rPr>
      <t>utilisé</t>
    </r>
  </si>
  <si>
    <r>
      <t xml:space="preserve">Marge/carte de crédit </t>
    </r>
    <r>
      <rPr>
        <b/>
        <sz val="9"/>
        <rFont val="Tahoma"/>
        <family val="2"/>
      </rPr>
      <t>autorisé</t>
    </r>
  </si>
  <si>
    <t>Ces prévisions financières ne comportent pas de bilan d'ouverture, le coût de projet y répond.</t>
  </si>
  <si>
    <t>Elles sont élaborées pour une entreprise en démarrage.</t>
  </si>
  <si>
    <t>Cependant, il est important que vous suiviez les instructions pour atteindre le résultat espéré.</t>
  </si>
  <si>
    <t>Chacune des feuilles est protégée, assurez-vous que si vous les désactivez, vous ne détruisez aucune formule !</t>
  </si>
  <si>
    <t>Onglet - Coût</t>
  </si>
  <si>
    <t>Onglet - Frais initiaux</t>
  </si>
  <si>
    <t>Suivez-les !</t>
  </si>
  <si>
    <t>Lors du démarrage d'une entreprise, vous pouvez amortir les frais occasionnés au départ.  Indiquez-les et</t>
  </si>
  <si>
    <t>Onglet - Ventes</t>
  </si>
  <si>
    <t>Dans les deux feuilles, vous remarquerez que vous devez indiquer le % de vos comptes à recevoir.</t>
  </si>
  <si>
    <t>Onglet - Budget de caisse an 1 et an 2</t>
  </si>
  <si>
    <t>Suivez bien les instructions dans chacune des cases appropriées.</t>
  </si>
  <si>
    <t>Onglet - États détaillés</t>
  </si>
  <si>
    <t>Bonne chance !</t>
  </si>
  <si>
    <t>INSTRUCTIONS</t>
  </si>
  <si>
    <t>suivez les instructions.</t>
  </si>
  <si>
    <t>Cette application a été conçue afin de faciliter l'élaboration des prévisions financières (2 ANS) d'un plan d'affaires.</t>
  </si>
  <si>
    <r>
      <t>Attention</t>
    </r>
    <r>
      <rPr>
        <sz val="10"/>
        <rFont val="Arial"/>
        <family val="2"/>
      </rPr>
      <t>, certains champs, sans couleur, comportent aussi des formules et sont protégés.</t>
    </r>
  </si>
  <si>
    <r>
      <t>Vous remarquerez que certaines cases comportent un petit</t>
    </r>
    <r>
      <rPr>
        <sz val="10"/>
        <color indexed="10"/>
        <rFont val="Arial"/>
        <family val="2"/>
      </rPr>
      <t xml:space="preserve"> triangle rouge</t>
    </r>
    <r>
      <rPr>
        <sz val="10"/>
        <rFont val="Arial"/>
        <family val="2"/>
      </rPr>
      <t>, il vous indique des instructions à suivre</t>
    </r>
  </si>
  <si>
    <t xml:space="preserve">Cette application a été conçue avec EXCEL 2000 </t>
  </si>
  <si>
    <r>
      <t xml:space="preserve">Dans cette feuille, attention aux petites cases ayant un </t>
    </r>
    <r>
      <rPr>
        <sz val="10"/>
        <color indexed="10"/>
        <rFont val="Arial"/>
        <family val="2"/>
      </rPr>
      <t>triangle rouge</t>
    </r>
    <r>
      <rPr>
        <sz val="10"/>
        <rFont val="Arial"/>
        <family val="2"/>
      </rPr>
      <t>, ils ont des instructions, suivez-les !</t>
    </r>
  </si>
  <si>
    <r>
      <t xml:space="preserve">Vous devez écrire seulement dans les champs de couleurs </t>
    </r>
    <r>
      <rPr>
        <sz val="10"/>
        <color indexed="41"/>
        <rFont val="Arial"/>
        <family val="2"/>
      </rPr>
      <t xml:space="preserve">bleus </t>
    </r>
    <r>
      <rPr>
        <sz val="10"/>
        <rFont val="Arial"/>
        <family val="2"/>
      </rPr>
      <t xml:space="preserve">et où il y a des </t>
    </r>
    <r>
      <rPr>
        <sz val="10"/>
        <color indexed="48"/>
        <rFont val="Arial"/>
        <family val="2"/>
      </rPr>
      <t>0</t>
    </r>
    <r>
      <rPr>
        <sz val="10"/>
        <rFont val="Arial"/>
        <family val="2"/>
      </rPr>
      <t xml:space="preserve"> en bleus</t>
    </r>
  </si>
  <si>
    <r>
      <t xml:space="preserve">Dans tous les champs </t>
    </r>
    <r>
      <rPr>
        <sz val="10"/>
        <color indexed="13"/>
        <rFont val="Arial"/>
        <family val="2"/>
      </rPr>
      <t>jaunes</t>
    </r>
    <r>
      <rPr>
        <sz val="10"/>
        <rFont val="Arial"/>
        <family val="2"/>
      </rPr>
      <t xml:space="preserve"> et </t>
    </r>
    <r>
      <rPr>
        <sz val="10"/>
        <color indexed="42"/>
        <rFont val="Arial"/>
        <family val="2"/>
      </rPr>
      <t>verts</t>
    </r>
    <r>
      <rPr>
        <sz val="10"/>
        <rFont val="Arial"/>
        <family val="2"/>
      </rPr>
      <t>, il y a des formules, n'inscrivez rien.</t>
    </r>
  </si>
  <si>
    <t>L'Équipe du CLD</t>
  </si>
  <si>
    <t>Important, le CLD n'est pas responsable des modifications que quiconque pourrait y apporter.</t>
  </si>
  <si>
    <t>des totaux des budgets de caisse An 1 et An 2.</t>
  </si>
  <si>
    <r>
      <t xml:space="preserve">Ces données prépareront l'état des résultats qui suit.  </t>
    </r>
    <r>
      <rPr>
        <b/>
        <sz val="10"/>
        <rFont val="Arial"/>
        <family val="2"/>
      </rPr>
      <t>Attention</t>
    </r>
    <r>
      <rPr>
        <sz val="10"/>
        <rFont val="Arial"/>
        <family val="2"/>
      </rPr>
      <t xml:space="preserve">, de bien reporter les montants provenant </t>
    </r>
  </si>
  <si>
    <t>Taux</t>
  </si>
  <si>
    <t>Mois</t>
  </si>
  <si>
    <t>Nbr jours</t>
  </si>
  <si>
    <t>Solde</t>
  </si>
  <si>
    <t>Montant au début</t>
  </si>
  <si>
    <t>juin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</si>
  <si>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</si>
  <si>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</si>
  <si>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</si>
  <si>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</si>
  <si>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</si>
  <si>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</si>
  <si>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</si>
  <si>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</si>
  <si>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</si>
  <si>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</si>
  <si>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</si>
  <si>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écart</t>
  </si>
  <si>
    <t>PRÉVISION DE VENTE UNITAIRE ANNÉE # 1</t>
  </si>
  <si>
    <t>Produit</t>
  </si>
  <si>
    <t>Prix</t>
  </si>
  <si>
    <t>Total unitaire</t>
  </si>
  <si>
    <t>Total $</t>
  </si>
  <si>
    <t>A</t>
  </si>
  <si>
    <t>B</t>
  </si>
  <si>
    <t>C</t>
  </si>
  <si>
    <t>D</t>
  </si>
  <si>
    <t>Revenu total</t>
  </si>
  <si>
    <t>PRÉVISION DE VENTE UNITAIRE ANNÉE # 2</t>
  </si>
  <si>
    <t>Produit A:</t>
  </si>
  <si>
    <t>Produit C:</t>
  </si>
  <si>
    <t>Produit B:</t>
  </si>
  <si>
    <t>Produit D:</t>
  </si>
  <si>
    <t>Jan</t>
  </si>
  <si>
    <t>Du 1er janvier 2012</t>
  </si>
  <si>
    <t>au 31 décembre 2012</t>
  </si>
  <si>
    <t>Du 1er janvier 2013</t>
  </si>
  <si>
    <t>Au 31 décembre 2013</t>
  </si>
  <si>
    <t>E</t>
  </si>
  <si>
    <t>F</t>
  </si>
  <si>
    <t>G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</si>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</sst>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#,##0.00\ &quot;$&quot;_);\(#,##0.00\ &quot;$&quot;\)"/>
    <numFmt numFmtId="42" formatCode="_ * #,##0_)\ &quot;$&quot;_ ;_ * \(#,##0\)\ &quot;$&quot;_ ;_ * &quot;-&quot;_)\ &quot;$&quot;_ ;_ @_ "/>
    <numFmt numFmtId="164" formatCode="#,##0\ &quot;$&quot;;\-#,##0\ &quot;$&quot;"/>
    <numFmt numFmtId="165" formatCode="#,##0;\(#,##0\)"/>
    <numFmt numFmtId="166" formatCode="0.0%"/>
    <numFmt numFmtId="167" formatCode="0.000"/>
    <numFmt numFmtId="168" formatCode="#,##0;[Red]\-#,##0"/>
    <numFmt numFmtId="169" formatCode="&quot;$&quot;#,##0.00_);\(&quot;$&quot;#,##0.00\)"/>
    <numFmt numFmtId="170" formatCode="mmm"/>
    <numFmt numFmtId="171" formatCode="d\ mmmm\ yyyy"/>
    <numFmt numFmtId="172" formatCode="#,##0\ &quot;$&quot;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2"/>
      <name val="Times New Roman"/>
      <family val="1"/>
    </font>
    <font>
      <b/>
      <i/>
      <sz val="14"/>
      <name val="Arial"/>
      <family val="2"/>
    </font>
    <font>
      <b/>
      <sz val="10"/>
      <name val="Times New Roman"/>
      <family val="1"/>
    </font>
    <font>
      <i/>
      <sz val="14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i/>
      <sz val="14"/>
      <name val="Lucida Handwriting"/>
      <family val="4"/>
    </font>
    <font>
      <sz val="10"/>
      <name val="Times New Roman"/>
      <family val="1"/>
    </font>
    <font>
      <b/>
      <i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b/>
      <i/>
      <sz val="16"/>
      <name val="Arial"/>
      <family val="2"/>
    </font>
    <font>
      <sz val="10"/>
      <name val="Tahoma"/>
      <family val="2"/>
    </font>
    <font>
      <b/>
      <i/>
      <sz val="14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i/>
      <sz val="12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.5"/>
      <name val="Tahoma"/>
      <family val="2"/>
    </font>
    <font>
      <b/>
      <i/>
      <sz val="14"/>
      <name val="System"/>
      <family val="2"/>
    </font>
    <font>
      <b/>
      <sz val="18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i/>
      <sz val="8"/>
      <name val="Tahoma"/>
      <family val="2"/>
    </font>
    <font>
      <b/>
      <sz val="14"/>
      <name val="Tahoma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u/>
      <sz val="10"/>
      <name val="Arial"/>
      <family val="2"/>
    </font>
    <font>
      <sz val="10"/>
      <color indexed="48"/>
      <name val="Tahoma"/>
      <family val="2"/>
    </font>
    <font>
      <sz val="10"/>
      <color indexed="12"/>
      <name val="Tahoma"/>
      <family val="2"/>
    </font>
    <font>
      <i/>
      <sz val="12"/>
      <color indexed="12"/>
      <name val="Tahoma"/>
      <family val="2"/>
    </font>
    <font>
      <sz val="12"/>
      <color indexed="12"/>
      <name val="Tahoma"/>
      <family val="2"/>
    </font>
    <font>
      <sz val="10"/>
      <color indexed="8"/>
      <name val="Tahoma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2"/>
      <name val="Tahoma"/>
      <family val="2"/>
    </font>
    <font>
      <b/>
      <sz val="14"/>
      <name val="Arial"/>
      <family val="2"/>
    </font>
    <font>
      <sz val="10"/>
      <color indexed="48"/>
      <name val="Arial"/>
      <family val="2"/>
    </font>
    <font>
      <sz val="10"/>
      <color indexed="41"/>
      <name val="Arial"/>
      <family val="2"/>
    </font>
    <font>
      <sz val="10"/>
      <color indexed="17"/>
      <name val="Tahoma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0"/>
      <color indexed="81"/>
      <name val="Tahoma"/>
      <family val="2"/>
    </font>
    <font>
      <i/>
      <sz val="11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10"/>
      <name val="Arial"/>
      <family val="2"/>
    </font>
    <font>
      <sz val="10"/>
      <color indexed="13"/>
      <name val="Arial"/>
      <family val="2"/>
    </font>
    <font>
      <b/>
      <i/>
      <sz val="12"/>
      <color indexed="62"/>
      <name val="Arial"/>
      <family val="2"/>
    </font>
    <font>
      <sz val="10"/>
      <color indexed="62"/>
      <name val="Arial"/>
      <family val="2"/>
    </font>
    <font>
      <b/>
      <i/>
      <sz val="9"/>
      <color indexed="62"/>
      <name val="Arial"/>
      <family val="2"/>
    </font>
    <font>
      <sz val="10"/>
      <color indexed="42"/>
      <name val="Arial"/>
      <family val="2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mediumGray"/>
    </fill>
    <fill>
      <patternFill patternType="solid">
        <fgColor indexed="56"/>
        <bgColor indexed="64"/>
      </patternFill>
    </fill>
    <fill>
      <patternFill patternType="solid">
        <fgColor indexed="15"/>
        <bgColor indexed="64"/>
      </patternFill>
    </fill>
    <fill>
      <patternFill patternType="mediumGray">
        <fgColor indexed="22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4" fillId="0" borderId="0" applyBorder="0"/>
    <xf numFmtId="0" fontId="4" fillId="0" borderId="0"/>
    <xf numFmtId="168" fontId="5" fillId="0" borderId="0"/>
    <xf numFmtId="9" fontId="3" fillId="0" borderId="0" applyFont="0" applyFill="0" applyBorder="0" applyAlignment="0" applyProtection="0"/>
    <xf numFmtId="0" fontId="6" fillId="0" borderId="0"/>
    <xf numFmtId="0" fontId="2" fillId="0" borderId="0"/>
  </cellStyleXfs>
  <cellXfs count="609">
    <xf numFmtId="0" fontId="0" fillId="0" borderId="0" xfId="0"/>
    <xf numFmtId="0" fontId="7" fillId="0" borderId="0" xfId="0" applyFont="1" applyProtection="1">
      <protection locked="0"/>
    </xf>
    <xf numFmtId="0" fontId="7" fillId="0" borderId="0" xfId="0" applyFont="1"/>
    <xf numFmtId="0" fontId="7" fillId="0" borderId="0" xfId="0" applyFont="1" applyBorder="1"/>
    <xf numFmtId="164" fontId="7" fillId="0" borderId="0" xfId="0" applyNumberFormat="1" applyFont="1"/>
    <xf numFmtId="165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0" fillId="0" borderId="1" xfId="0" applyBorder="1"/>
    <xf numFmtId="165" fontId="11" fillId="0" borderId="2" xfId="0" applyNumberFormat="1" applyFont="1" applyBorder="1"/>
    <xf numFmtId="0" fontId="0" fillId="0" borderId="2" xfId="0" applyBorder="1"/>
    <xf numFmtId="165" fontId="0" fillId="0" borderId="2" xfId="0" applyNumberFormat="1" applyBorder="1" applyAlignment="1">
      <alignment horizontal="center"/>
    </xf>
    <xf numFmtId="165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5" fontId="0" fillId="0" borderId="0" xfId="0" applyNumberFormat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8" xfId="0" applyBorder="1"/>
    <xf numFmtId="0" fontId="8" fillId="0" borderId="0" xfId="0" applyFont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13" fillId="0" borderId="2" xfId="0" applyFont="1" applyBorder="1" applyAlignment="1">
      <alignment horizontal="left"/>
    </xf>
    <xf numFmtId="0" fontId="14" fillId="0" borderId="2" xfId="0" applyFont="1" applyBorder="1"/>
    <xf numFmtId="0" fontId="1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9" fontId="12" fillId="0" borderId="0" xfId="0" applyNumberFormat="1" applyFont="1" applyBorder="1" applyAlignment="1">
      <alignment horizontal="right"/>
    </xf>
    <xf numFmtId="0" fontId="0" fillId="0" borderId="0" xfId="0" quotePrefix="1" applyAlignment="1">
      <alignment horizontal="left"/>
    </xf>
    <xf numFmtId="3" fontId="0" fillId="0" borderId="0" xfId="0" applyNumberFormat="1"/>
    <xf numFmtId="0" fontId="5" fillId="0" borderId="0" xfId="0" applyFont="1"/>
    <xf numFmtId="0" fontId="9" fillId="0" borderId="0" xfId="0" applyFont="1"/>
    <xf numFmtId="166" fontId="5" fillId="0" borderId="0" xfId="0" applyNumberFormat="1" applyFont="1"/>
    <xf numFmtId="3" fontId="7" fillId="0" borderId="0" xfId="0" applyNumberFormat="1" applyFont="1"/>
    <xf numFmtId="0" fontId="7" fillId="0" borderId="1" xfId="0" applyFont="1" applyBorder="1"/>
    <xf numFmtId="0" fontId="7" fillId="0" borderId="4" xfId="0" applyFont="1" applyBorder="1"/>
    <xf numFmtId="0" fontId="5" fillId="0" borderId="4" xfId="0" applyFont="1" applyBorder="1"/>
    <xf numFmtId="0" fontId="5" fillId="0" borderId="6" xfId="0" applyFont="1" applyBorder="1"/>
    <xf numFmtId="0" fontId="16" fillId="0" borderId="0" xfId="2" applyFont="1"/>
    <xf numFmtId="0" fontId="16" fillId="0" borderId="9" xfId="2" applyFont="1" applyBorder="1" applyAlignment="1">
      <alignment horizontal="center"/>
    </xf>
    <xf numFmtId="4" fontId="16" fillId="0" borderId="9" xfId="2" applyNumberFormat="1" applyFont="1" applyBorder="1" applyAlignment="1">
      <alignment horizontal="center"/>
    </xf>
    <xf numFmtId="0" fontId="19" fillId="0" borderId="0" xfId="0" applyFont="1"/>
    <xf numFmtId="0" fontId="0" fillId="0" borderId="10" xfId="0" applyBorder="1"/>
    <xf numFmtId="0" fontId="0" fillId="0" borderId="0" xfId="0" applyFill="1"/>
    <xf numFmtId="3" fontId="20" fillId="0" borderId="0" xfId="0" applyNumberFormat="1" applyFont="1" applyAlignment="1">
      <alignment horizontal="centerContinuous"/>
    </xf>
    <xf numFmtId="3" fontId="19" fillId="0" borderId="0" xfId="0" applyNumberFormat="1" applyFont="1" applyAlignment="1">
      <alignment horizontal="centerContinuous"/>
    </xf>
    <xf numFmtId="3" fontId="21" fillId="0" borderId="0" xfId="0" applyNumberFormat="1" applyFont="1" applyAlignment="1">
      <alignment horizontal="centerContinuous"/>
    </xf>
    <xf numFmtId="3" fontId="17" fillId="0" borderId="0" xfId="0" applyNumberFormat="1" applyFont="1" applyBorder="1" applyAlignment="1">
      <alignment horizontal="centerContinuous"/>
    </xf>
    <xf numFmtId="3" fontId="20" fillId="0" borderId="0" xfId="0" applyNumberFormat="1" applyFont="1" applyBorder="1" applyAlignment="1">
      <alignment horizontal="centerContinuous"/>
    </xf>
    <xf numFmtId="3" fontId="19" fillId="0" borderId="0" xfId="0" applyNumberFormat="1" applyFont="1" applyBorder="1"/>
    <xf numFmtId="3" fontId="19" fillId="0" borderId="0" xfId="0" applyNumberFormat="1" applyFont="1"/>
    <xf numFmtId="3" fontId="21" fillId="0" borderId="0" xfId="0" applyNumberFormat="1" applyFont="1" applyBorder="1"/>
    <xf numFmtId="3" fontId="21" fillId="0" borderId="0" xfId="0" applyNumberFormat="1" applyFont="1"/>
    <xf numFmtId="0" fontId="19" fillId="0" borderId="7" xfId="0" applyFont="1" applyBorder="1"/>
    <xf numFmtId="0" fontId="19" fillId="0" borderId="8" xfId="0" applyFont="1" applyBorder="1"/>
    <xf numFmtId="0" fontId="19" fillId="0" borderId="0" xfId="2" applyFont="1"/>
    <xf numFmtId="0" fontId="19" fillId="0" borderId="7" xfId="2" applyFont="1" applyBorder="1"/>
    <xf numFmtId="0" fontId="19" fillId="0" borderId="0" xfId="2" applyFont="1" applyAlignment="1">
      <alignment horizontal="left"/>
    </xf>
    <xf numFmtId="0" fontId="19" fillId="0" borderId="9" xfId="2" applyFont="1" applyBorder="1" applyAlignment="1">
      <alignment horizontal="center"/>
    </xf>
    <xf numFmtId="4" fontId="19" fillId="0" borderId="9" xfId="2" applyNumberFormat="1" applyFont="1" applyBorder="1" applyAlignment="1">
      <alignment horizontal="center"/>
    </xf>
    <xf numFmtId="0" fontId="17" fillId="0" borderId="0" xfId="0" applyFont="1" applyAlignment="1">
      <alignment horizontal="centerContinuous"/>
    </xf>
    <xf numFmtId="0" fontId="19" fillId="0" borderId="2" xfId="0" applyFont="1" applyBorder="1"/>
    <xf numFmtId="0" fontId="19" fillId="0" borderId="3" xfId="0" applyFont="1" applyBorder="1"/>
    <xf numFmtId="0" fontId="19" fillId="0" borderId="0" xfId="0" applyFont="1" applyBorder="1"/>
    <xf numFmtId="0" fontId="19" fillId="0" borderId="5" xfId="0" applyFont="1" applyBorder="1"/>
    <xf numFmtId="0" fontId="21" fillId="0" borderId="0" xfId="0" applyFont="1" applyBorder="1"/>
    <xf numFmtId="0" fontId="18" fillId="0" borderId="0" xfId="0" applyFont="1" applyBorder="1"/>
    <xf numFmtId="0" fontId="22" fillId="0" borderId="0" xfId="0" applyFont="1" applyAlignment="1">
      <alignment horizontal="centerContinuous"/>
    </xf>
    <xf numFmtId="0" fontId="23" fillId="0" borderId="0" xfId="0" applyFont="1" applyAlignment="1">
      <alignment horizontal="left"/>
    </xf>
    <xf numFmtId="0" fontId="23" fillId="0" borderId="2" xfId="0" applyFont="1" applyBorder="1"/>
    <xf numFmtId="0" fontId="23" fillId="0" borderId="0" xfId="0" quotePrefix="1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8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9" fillId="0" borderId="0" xfId="0" quotePrefix="1" applyFont="1" applyBorder="1" applyAlignment="1">
      <alignment horizontal="left"/>
    </xf>
    <xf numFmtId="0" fontId="18" fillId="0" borderId="0" xfId="0" quotePrefix="1" applyFont="1" applyBorder="1" applyAlignment="1">
      <alignment horizontal="left"/>
    </xf>
    <xf numFmtId="0" fontId="18" fillId="0" borderId="7" xfId="0" applyFont="1" applyBorder="1"/>
    <xf numFmtId="0" fontId="19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1" fontId="19" fillId="0" borderId="0" xfId="0" applyNumberFormat="1" applyFont="1"/>
    <xf numFmtId="0" fontId="19" fillId="0" borderId="0" xfId="0" applyFont="1" applyProtection="1">
      <protection locked="0"/>
    </xf>
    <xf numFmtId="0" fontId="20" fillId="0" borderId="0" xfId="0" applyFont="1" applyAlignment="1" applyProtection="1">
      <alignment horizontal="centerContinuous"/>
      <protection locked="0"/>
    </xf>
    <xf numFmtId="0" fontId="21" fillId="0" borderId="0" xfId="0" applyFont="1" applyAlignment="1" applyProtection="1">
      <alignment horizontal="centerContinuous"/>
      <protection locked="0"/>
    </xf>
    <xf numFmtId="0" fontId="21" fillId="0" borderId="0" xfId="0" applyFont="1"/>
    <xf numFmtId="0" fontId="21" fillId="0" borderId="0" xfId="0" applyFont="1" applyProtection="1">
      <protection locked="0"/>
    </xf>
    <xf numFmtId="0" fontId="23" fillId="0" borderId="0" xfId="0" applyFont="1" applyAlignment="1" applyProtection="1">
      <alignment horizontal="centerContinuous"/>
      <protection locked="0"/>
    </xf>
    <xf numFmtId="0" fontId="23" fillId="0" borderId="0" xfId="0" applyFont="1" applyAlignment="1" applyProtection="1">
      <protection locked="0"/>
    </xf>
    <xf numFmtId="0" fontId="21" fillId="0" borderId="1" xfId="0" applyFont="1" applyBorder="1" applyProtection="1">
      <protection locked="0"/>
    </xf>
    <xf numFmtId="0" fontId="21" fillId="0" borderId="2" xfId="0" applyFont="1" applyBorder="1" applyProtection="1">
      <protection locked="0"/>
    </xf>
    <xf numFmtId="0" fontId="23" fillId="0" borderId="2" xfId="0" applyFont="1" applyBorder="1" applyAlignment="1" applyProtection="1">
      <alignment horizontal="centerContinuous"/>
      <protection locked="0"/>
    </xf>
    <xf numFmtId="0" fontId="23" fillId="0" borderId="3" xfId="0" applyFont="1" applyBorder="1" applyAlignment="1" applyProtection="1">
      <alignment horizontal="centerContinuous"/>
      <protection locked="0"/>
    </xf>
    <xf numFmtId="0" fontId="18" fillId="0" borderId="0" xfId="0" applyFont="1" applyAlignment="1">
      <alignment horizontal="centerContinuous"/>
    </xf>
    <xf numFmtId="165" fontId="19" fillId="0" borderId="0" xfId="1" applyFont="1" applyAlignment="1">
      <alignment horizontal="centerContinuous"/>
    </xf>
    <xf numFmtId="165" fontId="17" fillId="0" borderId="0" xfId="1" applyFont="1" applyAlignment="1">
      <alignment horizontal="centerContinuous"/>
    </xf>
    <xf numFmtId="0" fontId="19" fillId="0" borderId="2" xfId="0" applyFont="1" applyBorder="1" applyAlignment="1">
      <alignment horizontal="centerContinuous"/>
    </xf>
    <xf numFmtId="0" fontId="19" fillId="0" borderId="2" xfId="0" applyFont="1" applyBorder="1" applyAlignment="1">
      <alignment horizontal="center"/>
    </xf>
    <xf numFmtId="165" fontId="19" fillId="0" borderId="2" xfId="1" applyFont="1" applyBorder="1"/>
    <xf numFmtId="0" fontId="19" fillId="0" borderId="0" xfId="0" applyFont="1" applyBorder="1" applyAlignment="1">
      <alignment horizontal="centerContinuous"/>
    </xf>
    <xf numFmtId="0" fontId="25" fillId="0" borderId="0" xfId="5" applyFont="1" applyBorder="1" applyAlignment="1">
      <alignment horizontal="centerContinuous"/>
    </xf>
    <xf numFmtId="165" fontId="19" fillId="0" borderId="0" xfId="1" applyFont="1" applyBorder="1" applyAlignment="1">
      <alignment horizontal="centerContinuous"/>
    </xf>
    <xf numFmtId="0" fontId="19" fillId="0" borderId="1" xfId="0" applyFont="1" applyBorder="1"/>
    <xf numFmtId="0" fontId="25" fillId="0" borderId="2" xfId="5" applyFont="1" applyBorder="1"/>
    <xf numFmtId="0" fontId="19" fillId="0" borderId="4" xfId="0" applyFont="1" applyBorder="1"/>
    <xf numFmtId="165" fontId="19" fillId="0" borderId="0" xfId="1" applyFont="1" applyBorder="1"/>
    <xf numFmtId="165" fontId="19" fillId="0" borderId="7" xfId="1" applyFont="1" applyBorder="1"/>
    <xf numFmtId="165" fontId="19" fillId="0" borderId="11" xfId="1" applyFont="1" applyFill="1" applyBorder="1"/>
    <xf numFmtId="165" fontId="19" fillId="0" borderId="12" xfId="0" applyNumberFormat="1" applyFont="1" applyFill="1" applyBorder="1"/>
    <xf numFmtId="165" fontId="19" fillId="0" borderId="0" xfId="1" applyFont="1" applyFill="1" applyBorder="1" applyAlignment="1" applyProtection="1">
      <alignment horizontal="right"/>
    </xf>
    <xf numFmtId="165" fontId="19" fillId="0" borderId="7" xfId="1" applyFont="1" applyFill="1" applyBorder="1" applyAlignment="1" applyProtection="1">
      <alignment horizontal="right"/>
    </xf>
    <xf numFmtId="165" fontId="19" fillId="0" borderId="7" xfId="0" applyNumberFormat="1" applyFont="1" applyBorder="1"/>
    <xf numFmtId="3" fontId="19" fillId="0" borderId="0" xfId="0" applyNumberFormat="1" applyFont="1" applyBorder="1" applyAlignment="1">
      <alignment horizontal="left"/>
    </xf>
    <xf numFmtId="165" fontId="19" fillId="0" borderId="11" xfId="0" applyNumberFormat="1" applyFont="1" applyBorder="1"/>
    <xf numFmtId="165" fontId="19" fillId="0" borderId="12" xfId="0" applyNumberFormat="1" applyFont="1" applyBorder="1"/>
    <xf numFmtId="165" fontId="18" fillId="0" borderId="0" xfId="1" applyFont="1" applyBorder="1"/>
    <xf numFmtId="0" fontId="19" fillId="0" borderId="6" xfId="0" applyFont="1" applyBorder="1"/>
    <xf numFmtId="0" fontId="23" fillId="0" borderId="0" xfId="0" applyFont="1" applyBorder="1" applyAlignment="1">
      <alignment horizontal="centerContinuous"/>
    </xf>
    <xf numFmtId="165" fontId="23" fillId="0" borderId="0" xfId="1" applyFont="1" applyBorder="1" applyAlignment="1">
      <alignment horizontal="centerContinuous"/>
    </xf>
    <xf numFmtId="0" fontId="18" fillId="0" borderId="2" xfId="0" quotePrefix="1" applyFont="1" applyBorder="1" applyAlignment="1">
      <alignment horizontal="left"/>
    </xf>
    <xf numFmtId="165" fontId="18" fillId="0" borderId="11" xfId="1" applyFont="1" applyFill="1" applyBorder="1"/>
    <xf numFmtId="165" fontId="18" fillId="0" borderId="12" xfId="0" applyNumberFormat="1" applyFont="1" applyFill="1" applyBorder="1"/>
    <xf numFmtId="0" fontId="18" fillId="0" borderId="0" xfId="0" applyFont="1" applyFill="1" applyBorder="1"/>
    <xf numFmtId="165" fontId="19" fillId="2" borderId="7" xfId="1" applyFont="1" applyFill="1" applyBorder="1"/>
    <xf numFmtId="165" fontId="19" fillId="0" borderId="13" xfId="1" applyFont="1" applyBorder="1"/>
    <xf numFmtId="165" fontId="19" fillId="3" borderId="0" xfId="1" applyFont="1" applyFill="1" applyBorder="1"/>
    <xf numFmtId="165" fontId="18" fillId="2" borderId="14" xfId="1" applyFont="1" applyFill="1" applyBorder="1"/>
    <xf numFmtId="165" fontId="18" fillId="0" borderId="14" xfId="1" applyFont="1" applyFill="1" applyBorder="1"/>
    <xf numFmtId="165" fontId="18" fillId="0" borderId="0" xfId="0" applyNumberFormat="1" applyFont="1" applyBorder="1"/>
    <xf numFmtId="0" fontId="17" fillId="0" borderId="0" xfId="0" applyFont="1" applyBorder="1" applyAlignment="1">
      <alignment horizontal="centerContinuous"/>
    </xf>
    <xf numFmtId="15" fontId="19" fillId="0" borderId="9" xfId="2" applyNumberFormat="1" applyFont="1" applyBorder="1" applyAlignment="1">
      <alignment horizontal="left"/>
    </xf>
    <xf numFmtId="15" fontId="16" fillId="0" borderId="9" xfId="2" applyNumberFormat="1" applyFont="1" applyBorder="1" applyAlignment="1">
      <alignment horizontal="left"/>
    </xf>
    <xf numFmtId="0" fontId="16" fillId="0" borderId="0" xfId="2" applyFont="1" applyAlignment="1">
      <alignment horizontal="left"/>
    </xf>
    <xf numFmtId="0" fontId="27" fillId="0" borderId="0" xfId="0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Continuous"/>
    </xf>
    <xf numFmtId="0" fontId="27" fillId="0" borderId="7" xfId="0" applyFont="1" applyBorder="1"/>
    <xf numFmtId="0" fontId="27" fillId="0" borderId="1" xfId="0" applyFont="1" applyBorder="1"/>
    <xf numFmtId="0" fontId="27" fillId="0" borderId="0" xfId="0" applyFont="1" applyBorder="1"/>
    <xf numFmtId="0" fontId="27" fillId="0" borderId="2" xfId="0" applyFont="1" applyBorder="1"/>
    <xf numFmtId="0" fontId="27" fillId="0" borderId="3" xfId="0" applyFont="1" applyBorder="1"/>
    <xf numFmtId="0" fontId="27" fillId="0" borderId="4" xfId="0" applyFont="1" applyBorder="1"/>
    <xf numFmtId="0" fontId="29" fillId="0" borderId="0" xfId="0" applyFont="1" applyBorder="1"/>
    <xf numFmtId="0" fontId="27" fillId="0" borderId="5" xfId="0" applyFont="1" applyBorder="1"/>
    <xf numFmtId="0" fontId="30" fillId="0" borderId="0" xfId="0" quotePrefix="1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15" fontId="32" fillId="0" borderId="0" xfId="0" applyNumberFormat="1" applyFont="1" applyBorder="1" applyAlignment="1">
      <alignment horizontal="center"/>
    </xf>
    <xf numFmtId="15" fontId="32" fillId="0" borderId="0" xfId="0" applyNumberFormat="1" applyFont="1" applyBorder="1" applyAlignment="1">
      <alignment horizontal="left"/>
    </xf>
    <xf numFmtId="0" fontId="27" fillId="0" borderId="6" xfId="0" applyFont="1" applyBorder="1"/>
    <xf numFmtId="0" fontId="27" fillId="0" borderId="8" xfId="0" applyFont="1" applyBorder="1"/>
    <xf numFmtId="0" fontId="30" fillId="0" borderId="0" xfId="0" quotePrefix="1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15" xfId="0" applyFont="1" applyBorder="1"/>
    <xf numFmtId="0" fontId="32" fillId="0" borderId="0" xfId="0" applyFont="1" applyBorder="1"/>
    <xf numFmtId="0" fontId="30" fillId="0" borderId="0" xfId="0" applyFont="1" applyBorder="1"/>
    <xf numFmtId="164" fontId="18" fillId="0" borderId="0" xfId="0" applyNumberFormat="1" applyFont="1" applyAlignment="1" applyProtection="1">
      <alignment horizontal="center"/>
      <protection locked="0"/>
    </xf>
    <xf numFmtId="164" fontId="18" fillId="0" borderId="0" xfId="0" quotePrefix="1" applyNumberFormat="1" applyFont="1" applyAlignment="1" applyProtection="1">
      <alignment horizontal="center"/>
      <protection locked="0"/>
    </xf>
    <xf numFmtId="0" fontId="32" fillId="0" borderId="4" xfId="0" applyFont="1" applyBorder="1" applyProtection="1">
      <protection locked="0"/>
    </xf>
    <xf numFmtId="0" fontId="27" fillId="0" borderId="0" xfId="0" applyFont="1" applyProtection="1">
      <protection locked="0"/>
    </xf>
    <xf numFmtId="0" fontId="30" fillId="0" borderId="5" xfId="0" applyFont="1" applyBorder="1" applyAlignment="1" applyProtection="1">
      <alignment horizontal="centerContinuous"/>
      <protection locked="0"/>
    </xf>
    <xf numFmtId="0" fontId="27" fillId="0" borderId="4" xfId="0" applyFont="1" applyBorder="1" applyProtection="1">
      <protection locked="0"/>
    </xf>
    <xf numFmtId="0" fontId="29" fillId="0" borderId="5" xfId="0" applyFont="1" applyBorder="1" applyProtection="1">
      <protection locked="0"/>
    </xf>
    <xf numFmtId="0" fontId="32" fillId="0" borderId="0" xfId="0" applyFont="1" applyProtection="1">
      <protection locked="0"/>
    </xf>
    <xf numFmtId="164" fontId="27" fillId="0" borderId="0" xfId="0" applyNumberFormat="1" applyFont="1" applyProtection="1">
      <protection locked="0"/>
    </xf>
    <xf numFmtId="0" fontId="32" fillId="0" borderId="0" xfId="0" quotePrefix="1" applyFont="1" applyAlignment="1" applyProtection="1">
      <alignment horizontal="left"/>
      <protection locked="0"/>
    </xf>
    <xf numFmtId="0" fontId="27" fillId="4" borderId="0" xfId="0" applyFont="1" applyFill="1" applyProtection="1">
      <protection locked="0"/>
    </xf>
    <xf numFmtId="0" fontId="29" fillId="5" borderId="0" xfId="0" applyFont="1" applyFill="1"/>
    <xf numFmtId="0" fontId="27" fillId="0" borderId="0" xfId="0" applyFont="1" applyFill="1" applyProtection="1">
      <protection locked="0"/>
    </xf>
    <xf numFmtId="0" fontId="30" fillId="0" borderId="4" xfId="0" applyFont="1" applyBorder="1" applyProtection="1">
      <protection locked="0"/>
    </xf>
    <xf numFmtId="0" fontId="32" fillId="0" borderId="0" xfId="0" quotePrefix="1" applyFont="1" applyAlignment="1" applyProtection="1">
      <alignment horizontal="right"/>
      <protection locked="0"/>
    </xf>
    <xf numFmtId="0" fontId="27" fillId="0" borderId="0" xfId="0" applyFont="1" applyAlignment="1" applyProtection="1">
      <alignment horizontal="left"/>
      <protection locked="0"/>
    </xf>
    <xf numFmtId="0" fontId="30" fillId="0" borderId="4" xfId="0" quotePrefix="1" applyFont="1" applyBorder="1" applyAlignment="1" applyProtection="1">
      <alignment horizontal="left"/>
      <protection locked="0"/>
    </xf>
    <xf numFmtId="0" fontId="29" fillId="0" borderId="6" xfId="0" applyFont="1" applyBorder="1" applyProtection="1">
      <protection locked="0"/>
    </xf>
    <xf numFmtId="0" fontId="29" fillId="0" borderId="7" xfId="0" applyFont="1" applyBorder="1" applyProtection="1">
      <protection locked="0"/>
    </xf>
    <xf numFmtId="0" fontId="29" fillId="0" borderId="8" xfId="0" applyFont="1" applyBorder="1" applyProtection="1">
      <protection locked="0"/>
    </xf>
    <xf numFmtId="0" fontId="28" fillId="0" borderId="0" xfId="0" quotePrefix="1" applyFont="1" applyAlignment="1" applyProtection="1">
      <alignment horizontal="left"/>
      <protection locked="0"/>
    </xf>
    <xf numFmtId="0" fontId="28" fillId="0" borderId="0" xfId="0" quotePrefix="1" applyFont="1" applyAlignment="1">
      <alignment horizontal="left"/>
    </xf>
    <xf numFmtId="0" fontId="27" fillId="4" borderId="0" xfId="0" applyFont="1" applyFill="1" applyBorder="1" applyAlignment="1" applyProtection="1">
      <alignment horizontal="centerContinuous"/>
      <protection locked="0"/>
    </xf>
    <xf numFmtId="0" fontId="27" fillId="0" borderId="0" xfId="0" applyFont="1" applyBorder="1" applyAlignment="1">
      <alignment horizontal="centerContinuous"/>
    </xf>
    <xf numFmtId="0" fontId="27" fillId="0" borderId="0" xfId="0" applyFont="1" applyBorder="1" applyAlignment="1">
      <alignment horizontal="center"/>
    </xf>
    <xf numFmtId="170" fontId="30" fillId="4" borderId="15" xfId="0" applyNumberFormat="1" applyFont="1" applyFill="1" applyBorder="1" applyAlignment="1" applyProtection="1">
      <alignment horizontal="center"/>
      <protection locked="0"/>
    </xf>
    <xf numFmtId="0" fontId="32" fillId="0" borderId="16" xfId="0" applyFont="1" applyBorder="1" applyAlignment="1">
      <alignment horizontal="center"/>
    </xf>
    <xf numFmtId="0" fontId="32" fillId="0" borderId="16" xfId="0" quotePrefix="1" applyFont="1" applyBorder="1" applyAlignment="1">
      <alignment horizontal="center"/>
    </xf>
    <xf numFmtId="170" fontId="27" fillId="0" borderId="7" xfId="0" applyNumberFormat="1" applyFont="1" applyFill="1" applyBorder="1" applyAlignment="1" applyProtection="1">
      <alignment horizontal="centerContinuous"/>
    </xf>
    <xf numFmtId="0" fontId="27" fillId="0" borderId="0" xfId="0" applyFont="1" applyFill="1" applyBorder="1" applyAlignment="1" applyProtection="1">
      <alignment horizontal="centerContinuous"/>
    </xf>
    <xf numFmtId="0" fontId="27" fillId="4" borderId="0" xfId="0" applyFont="1" applyFill="1" applyBorder="1" applyProtection="1">
      <protection locked="0"/>
    </xf>
    <xf numFmtId="0" fontId="27" fillId="0" borderId="0" xfId="0" quotePrefix="1" applyFont="1" applyBorder="1" applyAlignment="1">
      <alignment horizontal="left"/>
    </xf>
    <xf numFmtId="9" fontId="27" fillId="4" borderId="15" xfId="0" applyNumberFormat="1" applyFont="1" applyFill="1" applyBorder="1" applyAlignment="1" applyProtection="1">
      <alignment horizontal="right"/>
      <protection locked="0"/>
    </xf>
    <xf numFmtId="0" fontId="32" fillId="0" borderId="0" xfId="0" applyFont="1" applyBorder="1" applyAlignment="1">
      <alignment horizontal="right"/>
    </xf>
    <xf numFmtId="0" fontId="27" fillId="0" borderId="0" xfId="0" applyFont="1" applyBorder="1" applyAlignment="1">
      <alignment horizontal="right"/>
    </xf>
    <xf numFmtId="0" fontId="27" fillId="0" borderId="0" xfId="0" quotePrefix="1" applyFont="1" applyBorder="1" applyAlignment="1">
      <alignment horizontal="center"/>
    </xf>
    <xf numFmtId="9" fontId="32" fillId="0" borderId="15" xfId="0" applyNumberFormat="1" applyFont="1" applyBorder="1" applyAlignment="1">
      <alignment horizontal="right"/>
    </xf>
    <xf numFmtId="9" fontId="32" fillId="0" borderId="0" xfId="0" applyNumberFormat="1" applyFont="1" applyBorder="1" applyAlignment="1">
      <alignment horizontal="right"/>
    </xf>
    <xf numFmtId="0" fontId="27" fillId="0" borderId="0" xfId="0" applyFont="1" applyBorder="1" applyProtection="1">
      <protection locked="0"/>
    </xf>
    <xf numFmtId="0" fontId="32" fillId="0" borderId="0" xfId="0" quotePrefix="1" applyFont="1" applyBorder="1" applyAlignment="1">
      <alignment horizontal="right"/>
    </xf>
    <xf numFmtId="0" fontId="32" fillId="0" borderId="0" xfId="0" applyFont="1" applyBorder="1" applyAlignment="1">
      <alignment horizontal="centerContinuous"/>
    </xf>
    <xf numFmtId="0" fontId="32" fillId="0" borderId="7" xfId="0" applyFont="1" applyBorder="1" applyAlignment="1">
      <alignment horizontal="right"/>
    </xf>
    <xf numFmtId="0" fontId="27" fillId="0" borderId="0" xfId="0" applyFont="1" applyFill="1" applyBorder="1" applyProtection="1">
      <protection locked="0"/>
    </xf>
    <xf numFmtId="0" fontId="27" fillId="0" borderId="17" xfId="0" applyFont="1" applyBorder="1"/>
    <xf numFmtId="0" fontId="29" fillId="6" borderId="16" xfId="0" applyFont="1" applyFill="1" applyBorder="1"/>
    <xf numFmtId="165" fontId="28" fillId="0" borderId="0" xfId="0" quotePrefix="1" applyNumberFormat="1" applyFont="1" applyAlignment="1">
      <alignment horizontal="left"/>
    </xf>
    <xf numFmtId="165" fontId="27" fillId="0" borderId="0" xfId="0" applyNumberFormat="1" applyFont="1" applyBorder="1"/>
    <xf numFmtId="165" fontId="32" fillId="0" borderId="0" xfId="0" applyNumberFormat="1" applyFont="1" applyBorder="1"/>
    <xf numFmtId="165" fontId="27" fillId="0" borderId="0" xfId="0" quotePrefix="1" applyNumberFormat="1" applyFont="1" applyBorder="1" applyAlignment="1">
      <alignment horizontal="left"/>
    </xf>
    <xf numFmtId="165" fontId="27" fillId="4" borderId="0" xfId="0" applyNumberFormat="1" applyFont="1" applyFill="1" applyBorder="1" applyProtection="1">
      <protection locked="0"/>
    </xf>
    <xf numFmtId="165" fontId="27" fillId="4" borderId="0" xfId="0" quotePrefix="1" applyNumberFormat="1" applyFont="1" applyFill="1" applyBorder="1" applyAlignment="1" applyProtection="1">
      <alignment horizontal="left"/>
      <protection locked="0"/>
    </xf>
    <xf numFmtId="165" fontId="27" fillId="0" borderId="0" xfId="0" applyNumberFormat="1" applyFont="1" applyBorder="1" applyAlignment="1">
      <alignment horizontal="right"/>
    </xf>
    <xf numFmtId="170" fontId="27" fillId="0" borderId="8" xfId="0" applyNumberFormat="1" applyFont="1" applyFill="1" applyBorder="1" applyAlignment="1" applyProtection="1">
      <alignment horizontal="right"/>
    </xf>
    <xf numFmtId="0" fontId="27" fillId="0" borderId="8" xfId="0" applyFont="1" applyBorder="1" applyAlignment="1">
      <alignment horizontal="right"/>
    </xf>
    <xf numFmtId="165" fontId="27" fillId="0" borderId="15" xfId="1" applyFont="1" applyBorder="1"/>
    <xf numFmtId="165" fontId="27" fillId="0" borderId="0" xfId="1" applyFont="1" applyBorder="1"/>
    <xf numFmtId="165" fontId="27" fillId="2" borderId="15" xfId="1" applyFont="1" applyFill="1" applyBorder="1"/>
    <xf numFmtId="165" fontId="27" fillId="0" borderId="0" xfId="1" applyFont="1" applyFill="1" applyBorder="1" applyProtection="1">
      <protection locked="0"/>
    </xf>
    <xf numFmtId="165" fontId="27" fillId="0" borderId="7" xfId="1" applyFont="1" applyBorder="1"/>
    <xf numFmtId="0" fontId="30" fillId="0" borderId="15" xfId="0" applyFont="1" applyFill="1" applyBorder="1" applyAlignment="1" applyProtection="1">
      <alignment horizontal="center"/>
    </xf>
    <xf numFmtId="0" fontId="27" fillId="0" borderId="7" xfId="0" applyFont="1" applyFill="1" applyBorder="1" applyAlignment="1" applyProtection="1">
      <alignment horizontal="centerContinuous"/>
    </xf>
    <xf numFmtId="0" fontId="27" fillId="0" borderId="16" xfId="0" applyFont="1" applyBorder="1"/>
    <xf numFmtId="0" fontId="27" fillId="7" borderId="0" xfId="0" applyFont="1" applyFill="1" applyBorder="1" applyAlignment="1" applyProtection="1">
      <alignment horizontal="centerContinuous"/>
    </xf>
    <xf numFmtId="0" fontId="27" fillId="7" borderId="0" xfId="0" applyFont="1" applyFill="1" applyBorder="1" applyProtection="1"/>
    <xf numFmtId="0" fontId="27" fillId="7" borderId="0" xfId="0" applyFont="1" applyFill="1" applyBorder="1" applyAlignment="1">
      <alignment horizontal="centerContinuous"/>
    </xf>
    <xf numFmtId="0" fontId="27" fillId="7" borderId="0" xfId="0" applyFont="1" applyFill="1" applyBorder="1"/>
    <xf numFmtId="0" fontId="27" fillId="0" borderId="18" xfId="0" applyFont="1" applyBorder="1"/>
    <xf numFmtId="0" fontId="30" fillId="0" borderId="17" xfId="0" applyFont="1" applyBorder="1" applyAlignment="1">
      <alignment horizontal="right"/>
    </xf>
    <xf numFmtId="0" fontId="27" fillId="0" borderId="0" xfId="0" applyFont="1" applyFill="1" applyBorder="1" applyProtection="1"/>
    <xf numFmtId="166" fontId="27" fillId="0" borderId="7" xfId="0" applyNumberFormat="1" applyFont="1" applyBorder="1" applyAlignment="1">
      <alignment horizontal="right"/>
    </xf>
    <xf numFmtId="0" fontId="27" fillId="4" borderId="0" xfId="0" applyFont="1" applyFill="1" applyBorder="1" applyAlignment="1" applyProtection="1">
      <alignment horizontal="left"/>
      <protection locked="0"/>
    </xf>
    <xf numFmtId="3" fontId="27" fillId="0" borderId="0" xfId="0" applyNumberFormat="1" applyFont="1" applyBorder="1"/>
    <xf numFmtId="166" fontId="27" fillId="0" borderId="0" xfId="0" applyNumberFormat="1" applyFont="1" applyBorder="1" applyAlignment="1">
      <alignment horizontal="right"/>
    </xf>
    <xf numFmtId="0" fontId="32" fillId="0" borderId="0" xfId="0" applyFont="1" applyBorder="1" applyAlignment="1">
      <alignment horizontal="left"/>
    </xf>
    <xf numFmtId="3" fontId="27" fillId="0" borderId="19" xfId="0" applyNumberFormat="1" applyFont="1" applyBorder="1"/>
    <xf numFmtId="0" fontId="30" fillId="0" borderId="2" xfId="0" applyFont="1" applyBorder="1"/>
    <xf numFmtId="3" fontId="27" fillId="0" borderId="7" xfId="0" applyNumberFormat="1" applyFont="1" applyBorder="1" applyAlignment="1">
      <alignment horizontal="right"/>
    </xf>
    <xf numFmtId="0" fontId="27" fillId="5" borderId="0" xfId="0" applyFont="1" applyFill="1" applyBorder="1" applyAlignment="1" applyProtection="1">
      <alignment horizontal="left"/>
      <protection locked="0"/>
    </xf>
    <xf numFmtId="3" fontId="27" fillId="0" borderId="7" xfId="0" applyNumberFormat="1" applyFont="1" applyBorder="1"/>
    <xf numFmtId="3" fontId="27" fillId="2" borderId="7" xfId="0" applyNumberFormat="1" applyFont="1" applyFill="1" applyBorder="1" applyAlignment="1" applyProtection="1">
      <alignment horizontal="right"/>
    </xf>
    <xf numFmtId="3" fontId="27" fillId="6" borderId="7" xfId="0" applyNumberFormat="1" applyFont="1" applyFill="1" applyBorder="1"/>
    <xf numFmtId="0" fontId="27" fillId="6" borderId="7" xfId="0" applyFont="1" applyFill="1" applyBorder="1" applyAlignment="1">
      <alignment horizontal="right"/>
    </xf>
    <xf numFmtId="3" fontId="27" fillId="0" borderId="0" xfId="0" applyNumberFormat="1" applyFont="1"/>
    <xf numFmtId="0" fontId="27" fillId="0" borderId="0" xfId="0" quotePrefix="1" applyFont="1" applyBorder="1" applyAlignment="1">
      <alignment horizontal="right"/>
    </xf>
    <xf numFmtId="166" fontId="27" fillId="0" borderId="0" xfId="0" applyNumberFormat="1" applyFont="1" applyBorder="1"/>
    <xf numFmtId="0" fontId="27" fillId="0" borderId="0" xfId="0" quotePrefix="1" applyFont="1" applyAlignment="1">
      <alignment horizontal="left"/>
    </xf>
    <xf numFmtId="0" fontId="27" fillId="0" borderId="0" xfId="0" applyFont="1" applyAlignment="1">
      <alignment horizontal="right"/>
    </xf>
    <xf numFmtId="0" fontId="32" fillId="0" borderId="5" xfId="0" applyFont="1" applyBorder="1"/>
    <xf numFmtId="0" fontId="32" fillId="0" borderId="0" xfId="0" quotePrefix="1" applyFont="1" applyBorder="1" applyAlignment="1">
      <alignment horizontal="left"/>
    </xf>
    <xf numFmtId="0" fontId="32" fillId="0" borderId="7" xfId="0" applyFont="1" applyBorder="1"/>
    <xf numFmtId="166" fontId="27" fillId="0" borderId="7" xfId="0" applyNumberFormat="1" applyFont="1" applyBorder="1"/>
    <xf numFmtId="0" fontId="36" fillId="0" borderId="0" xfId="0" quotePrefix="1" applyFont="1" applyAlignment="1">
      <alignment horizontal="left"/>
    </xf>
    <xf numFmtId="0" fontId="30" fillId="0" borderId="7" xfId="0" quotePrefix="1" applyFont="1" applyBorder="1" applyAlignment="1">
      <alignment horizontal="center"/>
    </xf>
    <xf numFmtId="0" fontId="29" fillId="0" borderId="0" xfId="0" quotePrefix="1" applyFont="1" applyBorder="1" applyAlignment="1">
      <alignment horizontal="left"/>
    </xf>
    <xf numFmtId="3" fontId="29" fillId="0" borderId="15" xfId="0" applyNumberFormat="1" applyFont="1" applyBorder="1"/>
    <xf numFmtId="1" fontId="29" fillId="0" borderId="15" xfId="0" applyNumberFormat="1" applyFont="1" applyBorder="1"/>
    <xf numFmtId="1" fontId="29" fillId="0" borderId="0" xfId="0" applyNumberFormat="1" applyFont="1" applyBorder="1"/>
    <xf numFmtId="167" fontId="29" fillId="0" borderId="15" xfId="0" applyNumberFormat="1" applyFont="1" applyBorder="1"/>
    <xf numFmtId="167" fontId="29" fillId="0" borderId="0" xfId="0" applyNumberFormat="1" applyFont="1" applyBorder="1"/>
    <xf numFmtId="0" fontId="37" fillId="0" borderId="0" xfId="0" applyFont="1" applyBorder="1"/>
    <xf numFmtId="3" fontId="28" fillId="0" borderId="0" xfId="0" quotePrefix="1" applyNumberFormat="1" applyFont="1" applyAlignment="1">
      <alignment horizontal="left"/>
    </xf>
    <xf numFmtId="3" fontId="32" fillId="0" borderId="2" xfId="0" applyNumberFormat="1" applyFont="1" applyBorder="1" applyAlignment="1">
      <alignment horizontal="centerContinuous"/>
    </xf>
    <xf numFmtId="3" fontId="38" fillId="0" borderId="2" xfId="0" applyNumberFormat="1" applyFont="1" applyBorder="1" applyAlignment="1">
      <alignment horizontal="centerContinuous"/>
    </xf>
    <xf numFmtId="3" fontId="27" fillId="0" borderId="2" xfId="0" applyNumberFormat="1" applyFont="1" applyBorder="1"/>
    <xf numFmtId="3" fontId="31" fillId="0" borderId="2" xfId="0" applyNumberFormat="1" applyFont="1" applyBorder="1" applyAlignment="1">
      <alignment horizontal="centerContinuous"/>
    </xf>
    <xf numFmtId="3" fontId="29" fillId="0" borderId="3" xfId="0" applyNumberFormat="1" applyFont="1" applyBorder="1"/>
    <xf numFmtId="3" fontId="30" fillId="0" borderId="0" xfId="0" applyNumberFormat="1" applyFont="1" applyBorder="1" applyAlignment="1">
      <alignment horizontal="center"/>
    </xf>
    <xf numFmtId="3" fontId="29" fillId="0" borderId="0" xfId="0" applyNumberFormat="1" applyFont="1" applyBorder="1"/>
    <xf numFmtId="3" fontId="29" fillId="0" borderId="7" xfId="0" applyNumberFormat="1" applyFont="1" applyBorder="1"/>
    <xf numFmtId="3" fontId="29" fillId="0" borderId="5" xfId="0" applyNumberFormat="1" applyFont="1" applyBorder="1"/>
    <xf numFmtId="3" fontId="27" fillId="0" borderId="20" xfId="0" applyNumberFormat="1" applyFont="1" applyBorder="1" applyAlignment="1">
      <alignment horizontal="center"/>
    </xf>
    <xf numFmtId="3" fontId="27" fillId="0" borderId="20" xfId="0" quotePrefix="1" applyNumberFormat="1" applyFont="1" applyBorder="1" applyAlignment="1">
      <alignment horizontal="center"/>
    </xf>
    <xf numFmtId="3" fontId="27" fillId="0" borderId="10" xfId="0" applyNumberFormat="1" applyFont="1" applyBorder="1" applyAlignment="1">
      <alignment horizontal="center"/>
    </xf>
    <xf numFmtId="3" fontId="27" fillId="0" borderId="0" xfId="0" applyNumberFormat="1" applyFont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left"/>
    </xf>
    <xf numFmtId="3" fontId="27" fillId="0" borderId="20" xfId="0" applyNumberFormat="1" applyFont="1" applyFill="1" applyBorder="1" applyAlignment="1" applyProtection="1">
      <alignment horizontal="center"/>
      <protection locked="0"/>
    </xf>
    <xf numFmtId="3" fontId="27" fillId="0" borderId="9" xfId="0" applyNumberFormat="1" applyFont="1" applyBorder="1" applyAlignment="1">
      <alignment horizontal="left"/>
    </xf>
    <xf numFmtId="3" fontId="27" fillId="0" borderId="9" xfId="0" applyNumberFormat="1" applyFont="1" applyFill="1" applyBorder="1" applyAlignment="1" applyProtection="1">
      <alignment horizontal="center"/>
    </xf>
    <xf numFmtId="3" fontId="27" fillId="0" borderId="9" xfId="0" applyNumberFormat="1" applyFont="1" applyBorder="1" applyAlignment="1">
      <alignment horizontal="center"/>
    </xf>
    <xf numFmtId="3" fontId="27" fillId="0" borderId="10" xfId="0" applyNumberFormat="1" applyFont="1" applyBorder="1" applyAlignment="1">
      <alignment horizontal="left"/>
    </xf>
    <xf numFmtId="3" fontId="27" fillId="0" borderId="10" xfId="0" applyNumberFormat="1" applyFont="1" applyFill="1" applyBorder="1" applyAlignment="1" applyProtection="1">
      <alignment horizontal="center"/>
    </xf>
    <xf numFmtId="3" fontId="27" fillId="0" borderId="20" xfId="0" applyNumberFormat="1" applyFont="1" applyFill="1" applyBorder="1" applyAlignment="1" applyProtection="1">
      <alignment horizontal="center"/>
    </xf>
    <xf numFmtId="3" fontId="27" fillId="0" borderId="21" xfId="0" applyNumberFormat="1" applyFont="1" applyBorder="1" applyAlignment="1">
      <alignment horizontal="left"/>
    </xf>
    <xf numFmtId="3" fontId="27" fillId="0" borderId="21" xfId="0" applyNumberFormat="1" applyFont="1" applyFill="1" applyBorder="1" applyAlignment="1" applyProtection="1">
      <alignment horizontal="center"/>
    </xf>
    <xf numFmtId="3" fontId="32" fillId="0" borderId="9" xfId="0" applyNumberFormat="1" applyFont="1" applyBorder="1" applyAlignment="1">
      <alignment horizontal="center"/>
    </xf>
    <xf numFmtId="3" fontId="27" fillId="0" borderId="5" xfId="0" applyNumberFormat="1" applyFont="1" applyBorder="1" applyAlignment="1">
      <alignment horizontal="center"/>
    </xf>
    <xf numFmtId="3" fontId="27" fillId="0" borderId="7" xfId="0" applyNumberFormat="1" applyFont="1" applyBorder="1" applyAlignment="1">
      <alignment horizontal="center"/>
    </xf>
    <xf numFmtId="3" fontId="33" fillId="0" borderId="0" xfId="0" applyNumberFormat="1" applyFont="1" applyBorder="1" applyAlignment="1">
      <alignment horizontal="center"/>
    </xf>
    <xf numFmtId="3" fontId="27" fillId="0" borderId="7" xfId="0" applyNumberFormat="1" applyFont="1" applyFill="1" applyBorder="1" applyAlignment="1" applyProtection="1">
      <alignment horizontal="center"/>
    </xf>
    <xf numFmtId="9" fontId="27" fillId="0" borderId="9" xfId="0" applyNumberFormat="1" applyFont="1" applyBorder="1" applyAlignment="1">
      <alignment horizontal="center"/>
    </xf>
    <xf numFmtId="3" fontId="27" fillId="0" borderId="0" xfId="0" applyNumberFormat="1" applyFont="1" applyFill="1" applyBorder="1" applyAlignment="1" applyProtection="1">
      <alignment horizontal="center"/>
    </xf>
    <xf numFmtId="3" fontId="27" fillId="8" borderId="21" xfId="0" applyNumberFormat="1" applyFont="1" applyFill="1" applyBorder="1" applyAlignment="1" applyProtection="1">
      <alignment horizontal="center"/>
    </xf>
    <xf numFmtId="0" fontId="27" fillId="0" borderId="7" xfId="0" quotePrefix="1" applyFont="1" applyBorder="1" applyAlignment="1">
      <alignment horizontal="left"/>
    </xf>
    <xf numFmtId="0" fontId="28" fillId="0" borderId="0" xfId="2" applyFont="1"/>
    <xf numFmtId="0" fontId="32" fillId="0" borderId="7" xfId="2" quotePrefix="1" applyFont="1" applyBorder="1" applyAlignment="1">
      <alignment horizontal="left"/>
    </xf>
    <xf numFmtId="0" fontId="27" fillId="0" borderId="7" xfId="2" applyFont="1" applyBorder="1" applyAlignment="1">
      <alignment horizontal="left"/>
    </xf>
    <xf numFmtId="169" fontId="32" fillId="0" borderId="7" xfId="2" applyNumberFormat="1" applyFont="1" applyBorder="1" applyAlignment="1">
      <alignment horizontal="left"/>
    </xf>
    <xf numFmtId="0" fontId="27" fillId="0" borderId="0" xfId="2" applyFont="1"/>
    <xf numFmtId="0" fontId="32" fillId="0" borderId="7" xfId="2" applyFont="1" applyBorder="1"/>
    <xf numFmtId="0" fontId="27" fillId="0" borderId="7" xfId="2" applyFont="1" applyBorder="1"/>
    <xf numFmtId="0" fontId="27" fillId="0" borderId="0" xfId="2" quotePrefix="1" applyFont="1" applyAlignment="1">
      <alignment horizontal="right"/>
    </xf>
    <xf numFmtId="14" fontId="27" fillId="0" borderId="4" xfId="2" applyNumberFormat="1" applyFont="1" applyBorder="1" applyAlignment="1">
      <alignment horizontal="left"/>
    </xf>
    <xf numFmtId="0" fontId="27" fillId="0" borderId="4" xfId="2" applyFont="1" applyBorder="1" applyAlignment="1">
      <alignment horizontal="left"/>
    </xf>
    <xf numFmtId="0" fontId="27" fillId="0" borderId="0" xfId="2" applyFont="1" applyAlignment="1">
      <alignment horizontal="left"/>
    </xf>
    <xf numFmtId="14" fontId="27" fillId="0" borderId="0" xfId="2" applyNumberFormat="1" applyFont="1" applyBorder="1" applyAlignment="1">
      <alignment horizontal="left"/>
    </xf>
    <xf numFmtId="0" fontId="27" fillId="0" borderId="0" xfId="2" quotePrefix="1" applyFont="1" applyAlignment="1">
      <alignment horizontal="left"/>
    </xf>
    <xf numFmtId="0" fontId="39" fillId="0" borderId="0" xfId="2" quotePrefix="1" applyFont="1" applyAlignment="1">
      <alignment horizontal="left"/>
    </xf>
    <xf numFmtId="0" fontId="40" fillId="0" borderId="0" xfId="2" quotePrefix="1" applyFont="1" applyAlignment="1">
      <alignment horizontal="left"/>
    </xf>
    <xf numFmtId="169" fontId="32" fillId="0" borderId="0" xfId="2" applyNumberFormat="1" applyFont="1"/>
    <xf numFmtId="0" fontId="39" fillId="0" borderId="0" xfId="2" applyFont="1"/>
    <xf numFmtId="7" fontId="27" fillId="0" borderId="0" xfId="2" applyNumberFormat="1" applyFont="1" applyAlignment="1">
      <alignment horizontal="center"/>
    </xf>
    <xf numFmtId="0" fontId="27" fillId="0" borderId="0" xfId="2" applyFont="1" applyAlignment="1">
      <alignment horizontal="right"/>
    </xf>
    <xf numFmtId="7" fontId="27" fillId="0" borderId="0" xfId="2" applyNumberFormat="1" applyFont="1"/>
    <xf numFmtId="0" fontId="37" fillId="0" borderId="7" xfId="2" applyFont="1" applyBorder="1"/>
    <xf numFmtId="0" fontId="32" fillId="0" borderId="20" xfId="2" applyFont="1" applyBorder="1" applyAlignment="1">
      <alignment horizontal="center"/>
    </xf>
    <xf numFmtId="0" fontId="32" fillId="0" borderId="20" xfId="2" applyFont="1" applyBorder="1" applyAlignment="1">
      <alignment horizontal="left"/>
    </xf>
    <xf numFmtId="0" fontId="32" fillId="0" borderId="20" xfId="2" quotePrefix="1" applyFont="1" applyBorder="1" applyAlignment="1">
      <alignment horizontal="center"/>
    </xf>
    <xf numFmtId="0" fontId="32" fillId="0" borderId="9" xfId="2" quotePrefix="1" applyFont="1" applyBorder="1" applyAlignment="1">
      <alignment horizontal="center"/>
    </xf>
    <xf numFmtId="0" fontId="32" fillId="0" borderId="9" xfId="2" applyFont="1" applyBorder="1" applyAlignment="1">
      <alignment horizontal="left"/>
    </xf>
    <xf numFmtId="0" fontId="32" fillId="0" borderId="9" xfId="2" applyFont="1" applyBorder="1" applyAlignment="1">
      <alignment horizontal="center"/>
    </xf>
    <xf numFmtId="0" fontId="27" fillId="0" borderId="20" xfId="2" applyFont="1" applyBorder="1" applyAlignment="1">
      <alignment horizontal="center"/>
    </xf>
    <xf numFmtId="15" fontId="27" fillId="0" borderId="20" xfId="2" applyNumberFormat="1" applyFont="1" applyBorder="1" applyAlignment="1">
      <alignment horizontal="left"/>
    </xf>
    <xf numFmtId="4" fontId="27" fillId="0" borderId="20" xfId="2" applyNumberFormat="1" applyFont="1" applyBorder="1" applyAlignment="1">
      <alignment horizontal="center"/>
    </xf>
    <xf numFmtId="0" fontId="27" fillId="0" borderId="10" xfId="2" applyFont="1" applyBorder="1" applyAlignment="1">
      <alignment horizontal="center"/>
    </xf>
    <xf numFmtId="15" fontId="27" fillId="0" borderId="10" xfId="2" applyNumberFormat="1" applyFont="1" applyBorder="1" applyAlignment="1">
      <alignment horizontal="left"/>
    </xf>
    <xf numFmtId="4" fontId="27" fillId="0" borderId="10" xfId="2" applyNumberFormat="1" applyFont="1" applyBorder="1" applyAlignment="1">
      <alignment horizontal="center"/>
    </xf>
    <xf numFmtId="0" fontId="27" fillId="0" borderId="9" xfId="2" applyFont="1" applyBorder="1" applyAlignment="1">
      <alignment horizontal="center"/>
    </xf>
    <xf numFmtId="15" fontId="27" fillId="0" borderId="9" xfId="2" applyNumberFormat="1" applyFont="1" applyBorder="1" applyAlignment="1">
      <alignment horizontal="left"/>
    </xf>
    <xf numFmtId="4" fontId="27" fillId="0" borderId="9" xfId="2" applyNumberFormat="1" applyFont="1" applyBorder="1" applyAlignment="1">
      <alignment horizontal="center"/>
    </xf>
    <xf numFmtId="0" fontId="33" fillId="0" borderId="0" xfId="2" quotePrefix="1" applyFont="1" applyAlignment="1">
      <alignment horizontal="left"/>
    </xf>
    <xf numFmtId="165" fontId="32" fillId="0" borderId="0" xfId="0" applyNumberFormat="1" applyFont="1" applyFill="1" applyBorder="1" applyProtection="1">
      <protection locked="0"/>
    </xf>
    <xf numFmtId="0" fontId="0" fillId="9" borderId="0" xfId="0" applyFill="1"/>
    <xf numFmtId="0" fontId="27" fillId="9" borderId="0" xfId="0" applyFont="1" applyFill="1" applyBorder="1"/>
    <xf numFmtId="0" fontId="27" fillId="9" borderId="0" xfId="0" applyFont="1" applyFill="1" applyBorder="1" applyAlignment="1">
      <alignment horizontal="left"/>
    </xf>
    <xf numFmtId="0" fontId="33" fillId="9" borderId="0" xfId="0" applyFont="1" applyFill="1" applyBorder="1"/>
    <xf numFmtId="0" fontId="32" fillId="9" borderId="0" xfId="0" applyFont="1" applyFill="1" applyBorder="1"/>
    <xf numFmtId="1" fontId="29" fillId="0" borderId="0" xfId="0" applyNumberFormat="1" applyFont="1" applyBorder="1" applyAlignment="1">
      <alignment horizontal="right"/>
    </xf>
    <xf numFmtId="1" fontId="32" fillId="0" borderId="0" xfId="0" applyNumberFormat="1" applyFont="1" applyBorder="1" applyAlignment="1">
      <alignment horizontal="right"/>
    </xf>
    <xf numFmtId="1" fontId="41" fillId="6" borderId="16" xfId="0" applyNumberFormat="1" applyFont="1" applyFill="1" applyBorder="1" applyAlignment="1">
      <alignment horizontal="right"/>
    </xf>
    <xf numFmtId="165" fontId="27" fillId="6" borderId="15" xfId="1" applyFont="1" applyFill="1" applyBorder="1"/>
    <xf numFmtId="165" fontId="27" fillId="0" borderId="15" xfId="1" applyFont="1" applyFill="1" applyBorder="1"/>
    <xf numFmtId="1" fontId="27" fillId="0" borderId="0" xfId="0" applyNumberFormat="1" applyFont="1" applyBorder="1" applyProtection="1">
      <protection locked="0"/>
    </xf>
    <xf numFmtId="1" fontId="27" fillId="0" borderId="0" xfId="0" applyNumberFormat="1" applyFont="1" applyProtection="1">
      <protection locked="0"/>
    </xf>
    <xf numFmtId="1" fontId="34" fillId="0" borderId="0" xfId="0" applyNumberFormat="1" applyFont="1" applyAlignment="1" applyProtection="1">
      <alignment horizontal="center"/>
      <protection locked="0"/>
    </xf>
    <xf numFmtId="1" fontId="34" fillId="0" borderId="0" xfId="0" quotePrefix="1" applyNumberFormat="1" applyFont="1" applyAlignment="1" applyProtection="1">
      <alignment horizontal="center"/>
      <protection locked="0"/>
    </xf>
    <xf numFmtId="1" fontId="27" fillId="2" borderId="15" xfId="0" applyNumberFormat="1" applyFont="1" applyFill="1" applyBorder="1" applyProtection="1"/>
    <xf numFmtId="0" fontId="35" fillId="0" borderId="0" xfId="0" applyFont="1" applyBorder="1" applyAlignment="1">
      <alignment horizontal="left"/>
    </xf>
    <xf numFmtId="1" fontId="27" fillId="6" borderId="15" xfId="0" applyNumberFormat="1" applyFont="1" applyFill="1" applyBorder="1" applyProtection="1"/>
    <xf numFmtId="0" fontId="39" fillId="10" borderId="15" xfId="0" applyFont="1" applyFill="1" applyBorder="1" applyProtection="1"/>
    <xf numFmtId="1" fontId="27" fillId="0" borderId="0" xfId="0" applyNumberFormat="1" applyFont="1" applyProtection="1"/>
    <xf numFmtId="165" fontId="27" fillId="6" borderId="15" xfId="0" applyNumberFormat="1" applyFont="1" applyFill="1" applyBorder="1"/>
    <xf numFmtId="0" fontId="30" fillId="0" borderId="0" xfId="0" applyFont="1" applyFill="1" applyBorder="1" applyProtection="1">
      <protection locked="0"/>
    </xf>
    <xf numFmtId="0" fontId="27" fillId="0" borderId="0" xfId="0" applyFont="1" applyFill="1"/>
    <xf numFmtId="0" fontId="32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/>
    <xf numFmtId="3" fontId="32" fillId="6" borderId="16" xfId="0" applyNumberFormat="1" applyFont="1" applyFill="1" applyBorder="1"/>
    <xf numFmtId="3" fontId="32" fillId="6" borderId="19" xfId="0" applyNumberFormat="1" applyFont="1" applyFill="1" applyBorder="1"/>
    <xf numFmtId="3" fontId="27" fillId="6" borderId="15" xfId="0" applyNumberFormat="1" applyFont="1" applyFill="1" applyBorder="1" applyAlignment="1">
      <alignment horizontal="right"/>
    </xf>
    <xf numFmtId="1" fontId="27" fillId="6" borderId="15" xfId="0" applyNumberFormat="1" applyFont="1" applyFill="1" applyBorder="1" applyAlignment="1">
      <alignment horizontal="right"/>
    </xf>
    <xf numFmtId="3" fontId="27" fillId="6" borderId="16" xfId="0" applyNumberFormat="1" applyFont="1" applyFill="1" applyBorder="1" applyAlignment="1">
      <alignment horizontal="right"/>
    </xf>
    <xf numFmtId="0" fontId="19" fillId="0" borderId="3" xfId="0" applyFont="1" applyFill="1" applyBorder="1"/>
    <xf numFmtId="0" fontId="20" fillId="0" borderId="15" xfId="0" applyFont="1" applyBorder="1"/>
    <xf numFmtId="0" fontId="18" fillId="0" borderId="15" xfId="0" applyFont="1" applyBorder="1"/>
    <xf numFmtId="0" fontId="42" fillId="0" borderId="15" xfId="0" applyFont="1" applyBorder="1"/>
    <xf numFmtId="0" fontId="0" fillId="0" borderId="16" xfId="0" applyBorder="1"/>
    <xf numFmtId="0" fontId="42" fillId="0" borderId="0" xfId="0" applyFont="1" applyBorder="1"/>
    <xf numFmtId="0" fontId="43" fillId="0" borderId="0" xfId="0" applyFont="1" applyBorder="1"/>
    <xf numFmtId="0" fontId="28" fillId="0" borderId="0" xfId="0" applyFont="1" applyBorder="1" applyAlignment="1" applyProtection="1">
      <alignment horizontal="left"/>
      <protection locked="0"/>
    </xf>
    <xf numFmtId="0" fontId="20" fillId="0" borderId="0" xfId="0" applyFont="1" applyBorder="1" applyAlignment="1" applyProtection="1">
      <alignment horizontal="centerContinuous"/>
      <protection locked="0"/>
    </xf>
    <xf numFmtId="0" fontId="19" fillId="0" borderId="0" xfId="0" applyFont="1" applyBorder="1" applyProtection="1">
      <protection locked="0"/>
    </xf>
    <xf numFmtId="0" fontId="20" fillId="0" borderId="5" xfId="0" applyFont="1" applyBorder="1" applyAlignment="1" applyProtection="1">
      <alignment horizontal="centerContinuous"/>
      <protection locked="0"/>
    </xf>
    <xf numFmtId="0" fontId="15" fillId="0" borderId="4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/>
      <protection locked="0"/>
    </xf>
    <xf numFmtId="0" fontId="20" fillId="0" borderId="5" xfId="0" applyFont="1" applyFill="1" applyBorder="1" applyAlignment="1" applyProtection="1">
      <alignment horizontal="centerContinuous"/>
      <protection locked="0"/>
    </xf>
    <xf numFmtId="0" fontId="20" fillId="0" borderId="7" xfId="0" applyFont="1" applyBorder="1" applyAlignment="1"/>
    <xf numFmtId="0" fontId="0" fillId="0" borderId="7" xfId="0" applyBorder="1" applyAlignment="1"/>
    <xf numFmtId="0" fontId="27" fillId="0" borderId="8" xfId="0" applyFont="1" applyFill="1" applyBorder="1" applyAlignment="1" applyProtection="1">
      <alignment horizontal="right"/>
    </xf>
    <xf numFmtId="165" fontId="27" fillId="0" borderId="15" xfId="0" applyNumberFormat="1" applyFont="1" applyBorder="1"/>
    <xf numFmtId="165" fontId="27" fillId="0" borderId="1" xfId="0" quotePrefix="1" applyNumberFormat="1" applyFont="1" applyFill="1" applyBorder="1" applyAlignment="1" applyProtection="1">
      <alignment horizontal="left"/>
    </xf>
    <xf numFmtId="165" fontId="27" fillId="0" borderId="4" xfId="0" quotePrefix="1" applyNumberFormat="1" applyFont="1" applyFill="1" applyBorder="1" applyAlignment="1" applyProtection="1">
      <alignment horizontal="left"/>
    </xf>
    <xf numFmtId="165" fontId="27" fillId="0" borderId="4" xfId="0" applyNumberFormat="1" applyFont="1" applyFill="1" applyBorder="1" applyAlignment="1" applyProtection="1">
      <alignment horizontal="left"/>
    </xf>
    <xf numFmtId="165" fontId="27" fillId="11" borderId="15" xfId="1" applyFont="1" applyFill="1" applyBorder="1" applyProtection="1">
      <protection locked="0"/>
    </xf>
    <xf numFmtId="0" fontId="27" fillId="0" borderId="7" xfId="0" applyFont="1" applyBorder="1" applyAlignment="1">
      <alignment horizontal="right"/>
    </xf>
    <xf numFmtId="0" fontId="27" fillId="0" borderId="0" xfId="2" applyFont="1" applyProtection="1">
      <protection locked="0"/>
    </xf>
    <xf numFmtId="0" fontId="30" fillId="0" borderId="16" xfId="0" applyFont="1" applyFill="1" applyBorder="1" applyAlignment="1">
      <alignment horizontal="center"/>
    </xf>
    <xf numFmtId="0" fontId="30" fillId="0" borderId="17" xfId="0" applyFont="1" applyFill="1" applyBorder="1" applyAlignment="1" applyProtection="1">
      <alignment horizontal="center"/>
    </xf>
    <xf numFmtId="165" fontId="27" fillId="5" borderId="22" xfId="0" applyNumberFormat="1" applyFont="1" applyFill="1" applyBorder="1" applyAlignment="1" applyProtection="1">
      <alignment horizontal="left"/>
    </xf>
    <xf numFmtId="165" fontId="23" fillId="0" borderId="16" xfId="1" applyFont="1" applyFill="1" applyBorder="1"/>
    <xf numFmtId="165" fontId="23" fillId="0" borderId="23" xfId="0" applyNumberFormat="1" applyFont="1" applyFill="1" applyBorder="1"/>
    <xf numFmtId="165" fontId="0" fillId="0" borderId="0" xfId="0" applyNumberFormat="1"/>
    <xf numFmtId="164" fontId="34" fillId="0" borderId="0" xfId="0" applyNumberFormat="1" applyFont="1" applyProtection="1">
      <protection locked="0"/>
    </xf>
    <xf numFmtId="165" fontId="19" fillId="0" borderId="0" xfId="0" applyNumberFormat="1" applyFont="1" applyBorder="1"/>
    <xf numFmtId="0" fontId="19" fillId="0" borderId="0" xfId="0" applyFont="1" applyFill="1" applyBorder="1"/>
    <xf numFmtId="3" fontId="27" fillId="0" borderId="6" xfId="0" applyNumberFormat="1" applyFont="1" applyBorder="1" applyAlignment="1">
      <alignment horizontal="center"/>
    </xf>
    <xf numFmtId="3" fontId="27" fillId="0" borderId="10" xfId="0" applyNumberFormat="1" applyFont="1" applyBorder="1"/>
    <xf numFmtId="9" fontId="27" fillId="0" borderId="9" xfId="4" applyFont="1" applyBorder="1" applyAlignment="1">
      <alignment horizontal="center"/>
    </xf>
    <xf numFmtId="3" fontId="0" fillId="0" borderId="7" xfId="0" applyNumberFormat="1" applyBorder="1"/>
    <xf numFmtId="165" fontId="19" fillId="0" borderId="8" xfId="1" applyFont="1" applyBorder="1"/>
    <xf numFmtId="165" fontId="27" fillId="4" borderId="4" xfId="0" applyNumberFormat="1" applyFont="1" applyFill="1" applyBorder="1" applyProtection="1">
      <protection locked="0"/>
    </xf>
    <xf numFmtId="165" fontId="27" fillId="4" borderId="4" xfId="0" quotePrefix="1" applyNumberFormat="1" applyFont="1" applyFill="1" applyBorder="1" applyAlignment="1" applyProtection="1">
      <alignment horizontal="left"/>
      <protection locked="0"/>
    </xf>
    <xf numFmtId="165" fontId="27" fillId="4" borderId="6" xfId="0" applyNumberFormat="1" applyFont="1" applyFill="1" applyBorder="1" applyProtection="1">
      <protection locked="0"/>
    </xf>
    <xf numFmtId="165" fontId="32" fillId="0" borderId="15" xfId="0" applyNumberFormat="1" applyFont="1" applyBorder="1" applyAlignment="1">
      <alignment horizontal="left"/>
    </xf>
    <xf numFmtId="1" fontId="32" fillId="0" borderId="0" xfId="0" applyNumberFormat="1" applyFont="1" applyFill="1" applyBorder="1" applyProtection="1">
      <protection locked="0"/>
    </xf>
    <xf numFmtId="1" fontId="27" fillId="0" borderId="0" xfId="0" applyNumberFormat="1" applyFont="1" applyFill="1" applyBorder="1" applyProtection="1">
      <protection locked="0"/>
    </xf>
    <xf numFmtId="1" fontId="32" fillId="0" borderId="16" xfId="0" applyNumberFormat="1" applyFont="1" applyFill="1" applyBorder="1" applyProtection="1"/>
    <xf numFmtId="165" fontId="45" fillId="0" borderId="0" xfId="0" quotePrefix="1" applyNumberFormat="1" applyFont="1" applyBorder="1" applyAlignment="1">
      <alignment horizontal="left"/>
    </xf>
    <xf numFmtId="165" fontId="34" fillId="0" borderId="0" xfId="0" applyNumberFormat="1" applyFont="1" applyBorder="1" applyAlignment="1">
      <alignment horizontal="left"/>
    </xf>
    <xf numFmtId="165" fontId="27" fillId="5" borderId="1" xfId="0" applyNumberFormat="1" applyFont="1" applyFill="1" applyBorder="1" applyAlignment="1" applyProtection="1">
      <alignment horizontal="left"/>
      <protection locked="0"/>
    </xf>
    <xf numFmtId="165" fontId="27" fillId="5" borderId="24" xfId="0" applyNumberFormat="1" applyFont="1" applyFill="1" applyBorder="1" applyAlignment="1" applyProtection="1">
      <alignment horizontal="left"/>
      <protection locked="0"/>
    </xf>
    <xf numFmtId="165" fontId="27" fillId="0" borderId="7" xfId="1" applyFont="1" applyFill="1" applyBorder="1" applyProtection="1">
      <protection locked="0"/>
    </xf>
    <xf numFmtId="165" fontId="27" fillId="11" borderId="0" xfId="1" applyFont="1" applyFill="1" applyBorder="1" applyProtection="1">
      <protection locked="0"/>
    </xf>
    <xf numFmtId="165" fontId="27" fillId="0" borderId="10" xfId="1" applyFont="1" applyBorder="1"/>
    <xf numFmtId="165" fontId="34" fillId="0" borderId="15" xfId="0" applyNumberFormat="1" applyFont="1" applyBorder="1" applyAlignment="1">
      <alignment horizontal="left"/>
    </xf>
    <xf numFmtId="165" fontId="32" fillId="0" borderId="0" xfId="0" applyNumberFormat="1" applyFont="1" applyBorder="1" applyAlignment="1">
      <alignment horizontal="left"/>
    </xf>
    <xf numFmtId="165" fontId="27" fillId="0" borderId="1" xfId="0" quotePrefix="1" applyNumberFormat="1" applyFont="1" applyBorder="1" applyAlignment="1">
      <alignment horizontal="left"/>
    </xf>
    <xf numFmtId="165" fontId="27" fillId="0" borderId="5" xfId="1" applyFont="1" applyBorder="1"/>
    <xf numFmtId="0" fontId="32" fillId="0" borderId="6" xfId="0" applyFont="1" applyBorder="1"/>
    <xf numFmtId="165" fontId="27" fillId="6" borderId="17" xfId="0" applyNumberFormat="1" applyFont="1" applyFill="1" applyBorder="1"/>
    <xf numFmtId="165" fontId="32" fillId="0" borderId="15" xfId="0" applyNumberFormat="1" applyFont="1" applyBorder="1" applyAlignment="1">
      <alignment horizontal="right"/>
    </xf>
    <xf numFmtId="165" fontId="27" fillId="5" borderId="4" xfId="0" applyNumberFormat="1" applyFont="1" applyFill="1" applyBorder="1" applyProtection="1">
      <protection locked="0"/>
    </xf>
    <xf numFmtId="165" fontId="27" fillId="5" borderId="6" xfId="0" applyNumberFormat="1" applyFont="1" applyFill="1" applyBorder="1" applyProtection="1">
      <protection locked="0"/>
    </xf>
    <xf numFmtId="165" fontId="27" fillId="5" borderId="1" xfId="0" applyNumberFormat="1" applyFont="1" applyFill="1" applyBorder="1"/>
    <xf numFmtId="165" fontId="27" fillId="5" borderId="4" xfId="0" applyNumberFormat="1" applyFont="1" applyFill="1" applyBorder="1"/>
    <xf numFmtId="165" fontId="27" fillId="5" borderId="6" xfId="0" applyNumberFormat="1" applyFont="1" applyFill="1" applyBorder="1"/>
    <xf numFmtId="165" fontId="27" fillId="5" borderId="1" xfId="0" applyNumberFormat="1" applyFont="1" applyFill="1" applyBorder="1" applyProtection="1">
      <protection locked="0"/>
    </xf>
    <xf numFmtId="165" fontId="27" fillId="5" borderId="25" xfId="0" applyNumberFormat="1" applyFont="1" applyFill="1" applyBorder="1" applyProtection="1">
      <protection locked="0"/>
    </xf>
    <xf numFmtId="166" fontId="27" fillId="0" borderId="0" xfId="4" applyNumberFormat="1" applyFont="1" applyBorder="1" applyAlignment="1">
      <alignment horizontal="right"/>
    </xf>
    <xf numFmtId="166" fontId="27" fillId="0" borderId="0" xfId="4" applyNumberFormat="1" applyFont="1" applyBorder="1"/>
    <xf numFmtId="3" fontId="27" fillId="6" borderId="16" xfId="0" applyNumberFormat="1" applyFont="1" applyFill="1" applyBorder="1"/>
    <xf numFmtId="165" fontId="19" fillId="0" borderId="7" xfId="1" applyFont="1" applyFill="1" applyBorder="1" applyProtection="1"/>
    <xf numFmtId="0" fontId="31" fillId="0" borderId="0" xfId="0" applyFont="1" applyBorder="1"/>
    <xf numFmtId="0" fontId="0" fillId="0" borderId="0" xfId="0" applyFill="1" applyBorder="1"/>
    <xf numFmtId="166" fontId="0" fillId="0" borderId="16" xfId="0" applyNumberFormat="1" applyBorder="1"/>
    <xf numFmtId="166" fontId="0" fillId="0" borderId="16" xfId="4" applyNumberFormat="1" applyFont="1" applyBorder="1"/>
    <xf numFmtId="166" fontId="19" fillId="0" borderId="16" xfId="4" applyNumberFormat="1" applyFont="1" applyBorder="1"/>
    <xf numFmtId="165" fontId="48" fillId="0" borderId="0" xfId="1" applyFont="1" applyFill="1" applyBorder="1" applyProtection="1">
      <protection locked="0"/>
    </xf>
    <xf numFmtId="165" fontId="48" fillId="0" borderId="2" xfId="1" applyFont="1" applyFill="1" applyBorder="1" applyProtection="1">
      <protection locked="0"/>
    </xf>
    <xf numFmtId="165" fontId="48" fillId="0" borderId="3" xfId="1" applyFont="1" applyFill="1" applyBorder="1" applyProtection="1">
      <protection locked="0"/>
    </xf>
    <xf numFmtId="165" fontId="48" fillId="0" borderId="5" xfId="1" applyFont="1" applyFill="1" applyBorder="1" applyProtection="1">
      <protection locked="0"/>
    </xf>
    <xf numFmtId="165" fontId="48" fillId="0" borderId="0" xfId="0" applyNumberFormat="1" applyFont="1" applyFill="1" applyBorder="1" applyAlignment="1" applyProtection="1">
      <alignment horizontal="right"/>
      <protection locked="0"/>
    </xf>
    <xf numFmtId="165" fontId="48" fillId="0" borderId="2" xfId="0" applyNumberFormat="1" applyFont="1" applyFill="1" applyBorder="1" applyAlignment="1" applyProtection="1">
      <alignment horizontal="right"/>
      <protection locked="0"/>
    </xf>
    <xf numFmtId="165" fontId="48" fillId="0" borderId="7" xfId="1" applyFont="1" applyFill="1" applyBorder="1" applyProtection="1">
      <protection locked="0"/>
    </xf>
    <xf numFmtId="165" fontId="48" fillId="0" borderId="8" xfId="1" applyFont="1" applyFill="1" applyBorder="1" applyProtection="1">
      <protection locked="0"/>
    </xf>
    <xf numFmtId="165" fontId="48" fillId="0" borderId="7" xfId="1" applyFont="1" applyFill="1" applyBorder="1" applyProtection="1"/>
    <xf numFmtId="165" fontId="48" fillId="0" borderId="8" xfId="1" applyFont="1" applyFill="1" applyBorder="1" applyProtection="1"/>
    <xf numFmtId="165" fontId="27" fillId="0" borderId="13" xfId="1" applyFont="1" applyBorder="1"/>
    <xf numFmtId="165" fontId="48" fillId="0" borderId="15" xfId="1" applyFont="1" applyFill="1" applyBorder="1" applyProtection="1">
      <protection locked="0"/>
    </xf>
    <xf numFmtId="165" fontId="48" fillId="0" borderId="14" xfId="1" applyFont="1" applyFill="1" applyBorder="1" applyProtection="1">
      <protection locked="0"/>
    </xf>
    <xf numFmtId="165" fontId="48" fillId="0" borderId="2" xfId="1" applyFont="1" applyFill="1" applyBorder="1" applyProtection="1"/>
    <xf numFmtId="165" fontId="48" fillId="0" borderId="3" xfId="1" applyFont="1" applyFill="1" applyBorder="1" applyProtection="1"/>
    <xf numFmtId="1" fontId="48" fillId="0" borderId="15" xfId="0" applyNumberFormat="1" applyFont="1" applyFill="1" applyBorder="1" applyProtection="1">
      <protection locked="0"/>
    </xf>
    <xf numFmtId="1" fontId="49" fillId="0" borderId="15" xfId="0" applyNumberFormat="1" applyFont="1" applyFill="1" applyBorder="1" applyAlignment="1" applyProtection="1">
      <protection locked="0"/>
    </xf>
    <xf numFmtId="1" fontId="27" fillId="2" borderId="15" xfId="0" applyNumberFormat="1" applyFont="1" applyFill="1" applyBorder="1" applyAlignment="1" applyProtection="1"/>
    <xf numFmtId="1" fontId="49" fillId="0" borderId="15" xfId="0" applyNumberFormat="1" applyFont="1" applyFill="1" applyBorder="1" applyProtection="1">
      <protection locked="0"/>
    </xf>
    <xf numFmtId="1" fontId="49" fillId="0" borderId="0" xfId="0" applyNumberFormat="1" applyFont="1" applyFill="1" applyBorder="1" applyProtection="1">
      <protection locked="0"/>
    </xf>
    <xf numFmtId="1" fontId="49" fillId="0" borderId="15" xfId="0" applyNumberFormat="1" applyFont="1" applyFill="1" applyBorder="1" applyAlignment="1" applyProtection="1">
      <alignment horizontal="right"/>
      <protection locked="0"/>
    </xf>
    <xf numFmtId="1" fontId="49" fillId="0" borderId="0" xfId="0" applyNumberFormat="1" applyFont="1" applyFill="1" applyBorder="1" applyAlignment="1" applyProtection="1">
      <alignment horizontal="right"/>
      <protection locked="0"/>
    </xf>
    <xf numFmtId="1" fontId="50" fillId="0" borderId="0" xfId="0" applyNumberFormat="1" applyFont="1" applyFill="1" applyBorder="1" applyAlignment="1" applyProtection="1">
      <alignment horizontal="right"/>
      <protection locked="0"/>
    </xf>
    <xf numFmtId="1" fontId="51" fillId="0" borderId="0" xfId="0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horizontal="left"/>
    </xf>
    <xf numFmtId="0" fontId="27" fillId="5" borderId="0" xfId="0" applyFont="1" applyFill="1" applyBorder="1" applyProtection="1">
      <protection locked="0"/>
    </xf>
    <xf numFmtId="0" fontId="33" fillId="5" borderId="0" xfId="0" applyFont="1" applyFill="1" applyBorder="1" applyProtection="1">
      <protection locked="0"/>
    </xf>
    <xf numFmtId="0" fontId="27" fillId="5" borderId="0" xfId="0" applyFont="1" applyFill="1" applyProtection="1">
      <protection locked="0"/>
    </xf>
    <xf numFmtId="0" fontId="46" fillId="5" borderId="0" xfId="0" applyFont="1" applyFill="1" applyProtection="1">
      <protection locked="0"/>
    </xf>
    <xf numFmtId="0" fontId="27" fillId="2" borderId="15" xfId="0" applyFont="1" applyFill="1" applyBorder="1" applyProtection="1"/>
    <xf numFmtId="171" fontId="27" fillId="5" borderId="0" xfId="0" applyNumberFormat="1" applyFont="1" applyFill="1" applyBorder="1" applyAlignment="1" applyProtection="1">
      <alignment horizontal="left"/>
      <protection locked="0"/>
    </xf>
    <xf numFmtId="0" fontId="27" fillId="2" borderId="15" xfId="0" applyFont="1" applyFill="1" applyBorder="1"/>
    <xf numFmtId="3" fontId="49" fillId="0" borderId="15" xfId="0" applyNumberFormat="1" applyFont="1" applyFill="1" applyBorder="1" applyProtection="1">
      <protection locked="0"/>
    </xf>
    <xf numFmtId="3" fontId="27" fillId="2" borderId="15" xfId="0" applyNumberFormat="1" applyFont="1" applyFill="1" applyBorder="1" applyProtection="1">
      <protection locked="0"/>
    </xf>
    <xf numFmtId="3" fontId="27" fillId="2" borderId="15" xfId="0" applyNumberFormat="1" applyFont="1" applyFill="1" applyBorder="1" applyProtection="1"/>
    <xf numFmtId="1" fontId="52" fillId="0" borderId="7" xfId="0" applyNumberFormat="1" applyFont="1" applyFill="1" applyBorder="1"/>
    <xf numFmtId="3" fontId="52" fillId="0" borderId="7" xfId="0" applyNumberFormat="1" applyFont="1" applyBorder="1" applyAlignment="1">
      <alignment horizontal="right"/>
    </xf>
    <xf numFmtId="0" fontId="49" fillId="0" borderId="7" xfId="0" applyFont="1" applyFill="1" applyBorder="1" applyAlignment="1" applyProtection="1">
      <alignment horizontal="right"/>
      <protection locked="0"/>
    </xf>
    <xf numFmtId="3" fontId="49" fillId="0" borderId="7" xfId="0" applyNumberFormat="1" applyFont="1" applyFill="1" applyBorder="1" applyAlignment="1" applyProtection="1">
      <alignment horizontal="right"/>
      <protection locked="0"/>
    </xf>
    <xf numFmtId="0" fontId="49" fillId="0" borderId="7" xfId="0" applyFont="1" applyBorder="1"/>
    <xf numFmtId="0" fontId="23" fillId="0" borderId="16" xfId="0" applyFont="1" applyFill="1" applyBorder="1" applyAlignment="1">
      <alignment horizontal="center"/>
    </xf>
    <xf numFmtId="165" fontId="53" fillId="0" borderId="7" xfId="1" applyFont="1" applyFill="1" applyBorder="1" applyProtection="1"/>
    <xf numFmtId="0" fontId="54" fillId="0" borderId="15" xfId="0" applyFont="1" applyFill="1" applyBorder="1"/>
    <xf numFmtId="1" fontId="29" fillId="6" borderId="16" xfId="0" applyNumberFormat="1" applyFont="1" applyFill="1" applyBorder="1"/>
    <xf numFmtId="3" fontId="49" fillId="0" borderId="20" xfId="0" applyNumberFormat="1" applyFont="1" applyFill="1" applyBorder="1" applyAlignment="1" applyProtection="1">
      <alignment horizontal="center"/>
      <protection locked="0"/>
    </xf>
    <xf numFmtId="9" fontId="49" fillId="0" borderId="9" xfId="0" applyNumberFormat="1" applyFont="1" applyFill="1" applyBorder="1" applyAlignment="1" applyProtection="1">
      <alignment horizontal="center"/>
      <protection locked="0"/>
    </xf>
    <xf numFmtId="3" fontId="49" fillId="0" borderId="10" xfId="0" applyNumberFormat="1" applyFont="1" applyFill="1" applyBorder="1" applyAlignment="1" applyProtection="1">
      <alignment horizontal="center"/>
      <protection locked="0"/>
    </xf>
    <xf numFmtId="9" fontId="49" fillId="0" borderId="9" xfId="4" applyNumberFormat="1" applyFont="1" applyFill="1" applyBorder="1" applyAlignment="1" applyProtection="1">
      <alignment horizontal="center"/>
      <protection locked="0"/>
    </xf>
    <xf numFmtId="7" fontId="32" fillId="6" borderId="16" xfId="2" applyNumberFormat="1" applyFont="1" applyFill="1" applyBorder="1" applyAlignment="1">
      <alignment horizontal="center"/>
    </xf>
    <xf numFmtId="7" fontId="55" fillId="0" borderId="4" xfId="2" applyNumberFormat="1" applyFont="1" applyFill="1" applyBorder="1" applyAlignment="1" applyProtection="1">
      <alignment horizontal="center"/>
      <protection locked="0"/>
    </xf>
    <xf numFmtId="10" fontId="49" fillId="0" borderId="4" xfId="2" applyNumberFormat="1" applyFont="1" applyFill="1" applyBorder="1" applyAlignment="1" applyProtection="1">
      <alignment horizontal="center"/>
      <protection locked="0"/>
    </xf>
    <xf numFmtId="0" fontId="49" fillId="0" borderId="4" xfId="2" applyFont="1" applyFill="1" applyBorder="1" applyAlignment="1" applyProtection="1">
      <alignment horizontal="center"/>
      <protection locked="0"/>
    </xf>
    <xf numFmtId="14" fontId="49" fillId="0" borderId="4" xfId="2" applyNumberFormat="1" applyFont="1" applyFill="1" applyBorder="1" applyAlignment="1" applyProtection="1">
      <alignment horizontal="center"/>
      <protection locked="0"/>
    </xf>
    <xf numFmtId="0" fontId="0" fillId="6" borderId="15" xfId="0" applyFill="1" applyBorder="1"/>
    <xf numFmtId="0" fontId="0" fillId="6" borderId="9" xfId="0" applyFill="1" applyBorder="1"/>
    <xf numFmtId="165" fontId="49" fillId="0" borderId="7" xfId="1" applyFont="1" applyFill="1" applyBorder="1" applyProtection="1">
      <protection locked="0"/>
    </xf>
    <xf numFmtId="165" fontId="49" fillId="0" borderId="0" xfId="1" applyFont="1" applyFill="1" applyBorder="1" applyProtection="1">
      <protection locked="0"/>
    </xf>
    <xf numFmtId="165" fontId="49" fillId="0" borderId="5" xfId="1" applyFont="1" applyFill="1" applyBorder="1" applyProtection="1">
      <protection locked="0"/>
    </xf>
    <xf numFmtId="165" fontId="27" fillId="0" borderId="11" xfId="0" applyNumberFormat="1" applyFont="1" applyFill="1" applyBorder="1" applyAlignment="1" applyProtection="1">
      <alignment horizontal="right"/>
    </xf>
    <xf numFmtId="0" fontId="27" fillId="0" borderId="0" xfId="0" applyFont="1" applyFill="1" applyBorder="1" applyAlignment="1">
      <alignment horizontal="left"/>
    </xf>
    <xf numFmtId="0" fontId="33" fillId="0" borderId="0" xfId="0" applyFont="1" applyFill="1" applyBorder="1"/>
    <xf numFmtId="0" fontId="33" fillId="0" borderId="0" xfId="0" applyFont="1" applyFill="1" applyBorder="1" applyProtection="1"/>
    <xf numFmtId="0" fontId="49" fillId="0" borderId="15" xfId="0" applyFont="1" applyBorder="1" applyProtection="1">
      <protection locked="0"/>
    </xf>
    <xf numFmtId="165" fontId="27" fillId="0" borderId="0" xfId="1" applyFont="1" applyFill="1" applyBorder="1" applyProtection="1"/>
    <xf numFmtId="165" fontId="27" fillId="0" borderId="26" xfId="1" applyFont="1" applyFill="1" applyBorder="1" applyProtection="1"/>
    <xf numFmtId="165" fontId="27" fillId="0" borderId="7" xfId="1" applyFont="1" applyFill="1" applyBorder="1" applyProtection="1"/>
    <xf numFmtId="165" fontId="27" fillId="0" borderId="5" xfId="1" applyFont="1" applyFill="1" applyBorder="1" applyProtection="1"/>
    <xf numFmtId="165" fontId="27" fillId="0" borderId="27" xfId="1" applyFont="1" applyFill="1" applyBorder="1" applyProtection="1"/>
    <xf numFmtId="165" fontId="27" fillId="0" borderId="8" xfId="1" applyFont="1" applyFill="1" applyBorder="1" applyProtection="1"/>
    <xf numFmtId="3" fontId="59" fillId="2" borderId="7" xfId="0" applyNumberFormat="1" applyFont="1" applyFill="1" applyBorder="1" applyProtection="1">
      <protection locked="0"/>
    </xf>
    <xf numFmtId="165" fontId="59" fillId="2" borderId="11" xfId="0" applyNumberFormat="1" applyFont="1" applyFill="1" applyBorder="1" applyAlignment="1" applyProtection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42" fillId="3" borderId="0" xfId="0" applyFont="1" applyFill="1" applyBorder="1"/>
    <xf numFmtId="0" fontId="18" fillId="3" borderId="4" xfId="0" applyFont="1" applyFill="1" applyBorder="1"/>
    <xf numFmtId="0" fontId="27" fillId="3" borderId="0" xfId="0" applyFont="1" applyFill="1" applyBorder="1" applyProtection="1">
      <protection locked="0"/>
    </xf>
    <xf numFmtId="0" fontId="20" fillId="3" borderId="4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25" fillId="3" borderId="4" xfId="0" applyFont="1" applyFill="1" applyBorder="1"/>
    <xf numFmtId="0" fontId="42" fillId="3" borderId="4" xfId="0" applyFont="1" applyFill="1" applyBorder="1"/>
    <xf numFmtId="0" fontId="53" fillId="0" borderId="15" xfId="0" applyFont="1" applyBorder="1" applyProtection="1">
      <protection locked="0"/>
    </xf>
    <xf numFmtId="0" fontId="0" fillId="0" borderId="15" xfId="0" applyBorder="1" applyProtection="1">
      <protection locked="0"/>
    </xf>
    <xf numFmtId="0" fontId="3" fillId="0" borderId="0" xfId="0" applyFont="1"/>
    <xf numFmtId="10" fontId="0" fillId="0" borderId="15" xfId="0" applyNumberFormat="1" applyBorder="1"/>
    <xf numFmtId="0" fontId="12" fillId="0" borderId="7" xfId="0" applyFont="1" applyBorder="1" applyAlignment="1">
      <alignment horizontal="center"/>
    </xf>
    <xf numFmtId="0" fontId="23" fillId="0" borderId="0" xfId="0" applyFont="1"/>
    <xf numFmtId="172" fontId="66" fillId="0" borderId="0" xfId="0" applyNumberFormat="1" applyFont="1"/>
    <xf numFmtId="172" fontId="66" fillId="0" borderId="2" xfId="0" applyNumberFormat="1" applyFont="1" applyBorder="1"/>
    <xf numFmtId="172" fontId="0" fillId="0" borderId="0" xfId="0" applyNumberFormat="1"/>
    <xf numFmtId="1" fontId="21" fillId="0" borderId="0" xfId="0" applyNumberFormat="1" applyFont="1"/>
    <xf numFmtId="0" fontId="2" fillId="0" borderId="0" xfId="6"/>
    <xf numFmtId="0" fontId="2" fillId="0" borderId="0" xfId="6" applyBorder="1" applyAlignment="1">
      <alignment horizontal="center"/>
    </xf>
    <xf numFmtId="0" fontId="2" fillId="0" borderId="15" xfId="6" applyBorder="1" applyAlignment="1">
      <alignment horizontal="center"/>
    </xf>
    <xf numFmtId="0" fontId="2" fillId="0" borderId="0" xfId="6" applyAlignment="1">
      <alignment horizontal="center"/>
    </xf>
    <xf numFmtId="0" fontId="2" fillId="0" borderId="30" xfId="6" applyBorder="1" applyAlignment="1">
      <alignment horizontal="center"/>
    </xf>
    <xf numFmtId="0" fontId="2" fillId="0" borderId="22" xfId="6" applyBorder="1" applyAlignment="1">
      <alignment horizontal="center"/>
    </xf>
    <xf numFmtId="0" fontId="2" fillId="0" borderId="31" xfId="6" applyBorder="1" applyAlignment="1">
      <alignment horizontal="center"/>
    </xf>
    <xf numFmtId="42" fontId="2" fillId="0" borderId="9" xfId="6" applyNumberFormat="1" applyBorder="1" applyAlignment="1">
      <alignment horizontal="center"/>
    </xf>
    <xf numFmtId="0" fontId="2" fillId="0" borderId="9" xfId="6" applyBorder="1" applyAlignment="1">
      <alignment horizontal="center"/>
    </xf>
    <xf numFmtId="0" fontId="2" fillId="0" borderId="6" xfId="6" applyBorder="1" applyAlignment="1">
      <alignment horizontal="center"/>
    </xf>
    <xf numFmtId="37" fontId="2" fillId="0" borderId="32" xfId="6" applyNumberFormat="1" applyBorder="1" applyAlignment="1">
      <alignment horizontal="center"/>
    </xf>
    <xf numFmtId="42" fontId="2" fillId="0" borderId="15" xfId="6" applyNumberFormat="1" applyBorder="1" applyAlignment="1">
      <alignment horizontal="center"/>
    </xf>
    <xf numFmtId="0" fontId="2" fillId="0" borderId="18" xfId="6" applyBorder="1" applyAlignment="1">
      <alignment horizontal="center"/>
    </xf>
    <xf numFmtId="0" fontId="2" fillId="0" borderId="0" xfId="6" applyBorder="1" applyAlignment="1"/>
    <xf numFmtId="42" fontId="73" fillId="0" borderId="16" xfId="6" applyNumberFormat="1" applyFont="1" applyBorder="1" applyAlignment="1">
      <alignment horizontal="center"/>
    </xf>
    <xf numFmtId="0" fontId="2" fillId="0" borderId="16" xfId="6" applyBorder="1" applyAlignment="1">
      <alignment horizontal="center"/>
    </xf>
    <xf numFmtId="42" fontId="2" fillId="0" borderId="16" xfId="6" applyNumberFormat="1" applyBorder="1" applyAlignment="1">
      <alignment horizontal="center"/>
    </xf>
    <xf numFmtId="42" fontId="49" fillId="0" borderId="15" xfId="0" applyNumberFormat="1" applyFont="1" applyFill="1" applyBorder="1" applyProtection="1">
      <protection locked="0"/>
    </xf>
    <xf numFmtId="0" fontId="1" fillId="0" borderId="15" xfId="6" applyFont="1" applyBorder="1" applyAlignment="1">
      <alignment horizontal="center"/>
    </xf>
    <xf numFmtId="0" fontId="68" fillId="3" borderId="0" xfId="0" applyFont="1" applyFill="1" applyBorder="1" applyAlignment="1">
      <alignment horizontal="center"/>
    </xf>
    <xf numFmtId="0" fontId="69" fillId="3" borderId="0" xfId="0" applyFont="1" applyFill="1" applyBorder="1" applyAlignment="1">
      <alignment horizontal="center"/>
    </xf>
    <xf numFmtId="0" fontId="42" fillId="3" borderId="4" xfId="0" applyFont="1" applyFill="1" applyBorder="1" applyAlignment="1">
      <alignment horizontal="center"/>
    </xf>
    <xf numFmtId="0" fontId="42" fillId="3" borderId="0" xfId="0" applyFont="1" applyFill="1" applyBorder="1" applyAlignment="1">
      <alignment horizontal="center"/>
    </xf>
    <xf numFmtId="0" fontId="42" fillId="3" borderId="5" xfId="0" applyFont="1" applyFill="1" applyBorder="1" applyAlignment="1">
      <alignment horizontal="center"/>
    </xf>
    <xf numFmtId="0" fontId="70" fillId="3" borderId="0" xfId="0" applyFont="1" applyFill="1" applyBorder="1" applyAlignment="1">
      <alignment horizontal="center"/>
    </xf>
    <xf numFmtId="0" fontId="15" fillId="0" borderId="18" xfId="0" quotePrefix="1" applyFont="1" applyFill="1" applyBorder="1" applyAlignment="1" applyProtection="1">
      <alignment horizontal="left"/>
    </xf>
    <xf numFmtId="0" fontId="15" fillId="0" borderId="13" xfId="0" quotePrefix="1" applyFont="1" applyFill="1" applyBorder="1" applyAlignment="1" applyProtection="1">
      <alignment horizontal="left"/>
    </xf>
    <xf numFmtId="0" fontId="15" fillId="0" borderId="17" xfId="0" quotePrefix="1" applyFont="1" applyFill="1" applyBorder="1" applyAlignment="1" applyProtection="1">
      <alignment horizontal="left"/>
    </xf>
    <xf numFmtId="0" fontId="27" fillId="5" borderId="0" xfId="0" applyFont="1" applyFill="1" applyAlignment="1" applyProtection="1">
      <alignment horizontal="left"/>
      <protection locked="0"/>
    </xf>
    <xf numFmtId="0" fontId="15" fillId="5" borderId="18" xfId="0" applyFont="1" applyFill="1" applyBorder="1" applyAlignment="1" applyProtection="1">
      <alignment horizontal="left"/>
      <protection locked="0"/>
    </xf>
    <xf numFmtId="0" fontId="15" fillId="5" borderId="13" xfId="0" applyFont="1" applyFill="1" applyBorder="1" applyAlignment="1" applyProtection="1">
      <alignment horizontal="left"/>
      <protection locked="0"/>
    </xf>
    <xf numFmtId="0" fontId="15" fillId="5" borderId="17" xfId="0" applyFont="1" applyFill="1" applyBorder="1" applyAlignment="1" applyProtection="1">
      <alignment horizontal="left"/>
      <protection locked="0"/>
    </xf>
    <xf numFmtId="0" fontId="2" fillId="0" borderId="7" xfId="6" applyBorder="1" applyAlignment="1">
      <alignment horizontal="center"/>
    </xf>
    <xf numFmtId="0" fontId="72" fillId="12" borderId="0" xfId="6" applyFont="1" applyFill="1" applyAlignment="1">
      <alignment horizontal="center"/>
    </xf>
    <xf numFmtId="0" fontId="15" fillId="0" borderId="18" xfId="0" applyFont="1" applyFill="1" applyBorder="1" applyAlignment="1" applyProtection="1">
      <alignment horizontal="left"/>
      <protection locked="0"/>
    </xf>
    <xf numFmtId="0" fontId="15" fillId="0" borderId="13" xfId="0" applyFont="1" applyFill="1" applyBorder="1" applyAlignment="1" applyProtection="1">
      <alignment horizontal="left"/>
      <protection locked="0"/>
    </xf>
    <xf numFmtId="0" fontId="15" fillId="0" borderId="17" xfId="0" applyFont="1" applyFill="1" applyBorder="1" applyAlignment="1" applyProtection="1">
      <alignment horizontal="left"/>
      <protection locked="0"/>
    </xf>
    <xf numFmtId="165" fontId="15" fillId="0" borderId="18" xfId="0" quotePrefix="1" applyNumberFormat="1" applyFont="1" applyFill="1" applyBorder="1" applyAlignment="1">
      <alignment horizontal="left"/>
    </xf>
    <xf numFmtId="165" fontId="15" fillId="0" borderId="13" xfId="0" quotePrefix="1" applyNumberFormat="1" applyFont="1" applyFill="1" applyBorder="1" applyAlignment="1">
      <alignment horizontal="left"/>
    </xf>
    <xf numFmtId="165" fontId="15" fillId="0" borderId="17" xfId="0" quotePrefix="1" applyNumberFormat="1" applyFont="1" applyFill="1" applyBorder="1" applyAlignment="1">
      <alignment horizontal="left"/>
    </xf>
    <xf numFmtId="0" fontId="15" fillId="0" borderId="18" xfId="0" applyFont="1" applyFill="1" applyBorder="1" applyAlignment="1" applyProtection="1">
      <alignment horizontal="left"/>
    </xf>
    <xf numFmtId="0" fontId="15" fillId="0" borderId="13" xfId="0" applyFont="1" applyFill="1" applyBorder="1" applyAlignment="1" applyProtection="1">
      <alignment horizontal="left"/>
    </xf>
    <xf numFmtId="0" fontId="15" fillId="0" borderId="17" xfId="0" applyFont="1" applyFill="1" applyBorder="1" applyAlignment="1" applyProtection="1">
      <alignment horizontal="left"/>
    </xf>
    <xf numFmtId="0" fontId="15" fillId="0" borderId="18" xfId="0" quotePrefix="1" applyFont="1" applyFill="1" applyBorder="1" applyAlignment="1">
      <alignment horizontal="left"/>
    </xf>
    <xf numFmtId="0" fontId="15" fillId="0" borderId="13" xfId="0" quotePrefix="1" applyFont="1" applyFill="1" applyBorder="1" applyAlignment="1">
      <alignment horizontal="left"/>
    </xf>
    <xf numFmtId="0" fontId="15" fillId="0" borderId="17" xfId="0" quotePrefix="1" applyFont="1" applyFill="1" applyBorder="1" applyAlignment="1">
      <alignment horizontal="left"/>
    </xf>
    <xf numFmtId="0" fontId="26" fillId="0" borderId="0" xfId="0" quotePrefix="1" applyFont="1" applyAlignment="1">
      <alignment horizontal="left"/>
    </xf>
    <xf numFmtId="3" fontId="15" fillId="0" borderId="18" xfId="0" quotePrefix="1" applyNumberFormat="1" applyFont="1" applyFill="1" applyBorder="1" applyAlignment="1">
      <alignment horizontal="left"/>
    </xf>
    <xf numFmtId="3" fontId="15" fillId="0" borderId="13" xfId="0" quotePrefix="1" applyNumberFormat="1" applyFont="1" applyFill="1" applyBorder="1" applyAlignment="1">
      <alignment horizontal="left"/>
    </xf>
    <xf numFmtId="3" fontId="15" fillId="0" borderId="17" xfId="0" quotePrefix="1" applyNumberFormat="1" applyFont="1" applyFill="1" applyBorder="1" applyAlignment="1">
      <alignment horizontal="left"/>
    </xf>
    <xf numFmtId="0" fontId="15" fillId="0" borderId="18" xfId="2" applyFont="1" applyFill="1" applyBorder="1" applyAlignment="1">
      <alignment horizontal="left"/>
    </xf>
    <xf numFmtId="0" fontId="15" fillId="0" borderId="13" xfId="2" applyFont="1" applyFill="1" applyBorder="1" applyAlignment="1">
      <alignment horizontal="left"/>
    </xf>
    <xf numFmtId="0" fontId="15" fillId="0" borderId="2" xfId="2" applyFont="1" applyFill="1" applyBorder="1" applyAlignment="1">
      <alignment horizontal="left"/>
    </xf>
    <xf numFmtId="0" fontId="15" fillId="0" borderId="3" xfId="2" applyFont="1" applyFill="1" applyBorder="1" applyAlignment="1">
      <alignment horizontal="left"/>
    </xf>
    <xf numFmtId="0" fontId="17" fillId="0" borderId="13" xfId="2" applyFont="1" applyBorder="1" applyAlignment="1">
      <alignment horizontal="right"/>
    </xf>
    <xf numFmtId="0" fontId="56" fillId="0" borderId="17" xfId="2" applyFont="1" applyBorder="1" applyAlignment="1">
      <alignment horizontal="right"/>
    </xf>
    <xf numFmtId="0" fontId="31" fillId="0" borderId="18" xfId="2" applyFont="1" applyFill="1" applyBorder="1" applyAlignment="1" applyProtection="1">
      <alignment horizontal="left"/>
      <protection locked="0"/>
    </xf>
    <xf numFmtId="0" fontId="31" fillId="0" borderId="13" xfId="2" applyFont="1" applyFill="1" applyBorder="1" applyAlignment="1" applyProtection="1">
      <alignment horizontal="left"/>
      <protection locked="0"/>
    </xf>
    <xf numFmtId="0" fontId="31" fillId="0" borderId="17" xfId="2" applyFont="1" applyFill="1" applyBorder="1" applyAlignment="1" applyProtection="1">
      <alignment horizontal="left"/>
      <protection locked="0"/>
    </xf>
    <xf numFmtId="0" fontId="23" fillId="0" borderId="13" xfId="2" applyFont="1" applyBorder="1" applyAlignment="1">
      <alignment horizontal="right"/>
    </xf>
    <xf numFmtId="0" fontId="29" fillId="0" borderId="18" xfId="2" applyFont="1" applyFill="1" applyBorder="1" applyAlignment="1" applyProtection="1">
      <alignment horizontal="left"/>
      <protection locked="0"/>
    </xf>
    <xf numFmtId="0" fontId="29" fillId="0" borderId="13" xfId="2" applyFont="1" applyFill="1" applyBorder="1" applyAlignment="1" applyProtection="1">
      <alignment horizontal="left"/>
      <protection locked="0"/>
    </xf>
    <xf numFmtId="0" fontId="29" fillId="0" borderId="17" xfId="2" applyFont="1" applyFill="1" applyBorder="1" applyAlignment="1" applyProtection="1">
      <alignment horizontal="left"/>
      <protection locked="0"/>
    </xf>
    <xf numFmtId="0" fontId="0" fillId="0" borderId="15" xfId="0" applyBorder="1" applyAlignment="1" applyProtection="1">
      <protection locked="0"/>
    </xf>
    <xf numFmtId="0" fontId="0" fillId="0" borderId="18" xfId="0" applyBorder="1" applyAlignment="1"/>
    <xf numFmtId="0" fontId="0" fillId="0" borderId="13" xfId="0" applyBorder="1" applyAlignment="1"/>
    <xf numFmtId="0" fontId="0" fillId="0" borderId="17" xfId="0" applyBorder="1" applyAlignment="1"/>
    <xf numFmtId="0" fontId="23" fillId="0" borderId="15" xfId="0" applyFont="1" applyBorder="1" applyAlignment="1"/>
    <xf numFmtId="0" fontId="0" fillId="0" borderId="15" xfId="0" applyBorder="1" applyAlignment="1"/>
    <xf numFmtId="0" fontId="42" fillId="0" borderId="18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42" fillId="0" borderId="18" xfId="0" applyFont="1" applyBorder="1" applyAlignment="1"/>
    <xf numFmtId="0" fontId="22" fillId="5" borderId="18" xfId="0" applyFont="1" applyFill="1" applyBorder="1" applyAlignment="1" applyProtection="1">
      <alignment horizontal="left"/>
      <protection locked="0"/>
    </xf>
    <xf numFmtId="0" fontId="22" fillId="5" borderId="17" xfId="0" applyFont="1" applyFill="1" applyBorder="1" applyAlignment="1" applyProtection="1">
      <alignment horizontal="left"/>
      <protection locked="0"/>
    </xf>
    <xf numFmtId="0" fontId="20" fillId="0" borderId="15" xfId="0" applyFont="1" applyBorder="1" applyAlignment="1"/>
    <xf numFmtId="0" fontId="20" fillId="0" borderId="28" xfId="0" applyFont="1" applyBorder="1" applyAlignment="1"/>
    <xf numFmtId="0" fontId="0" fillId="0" borderId="29" xfId="0" applyBorder="1" applyAlignment="1"/>
    <xf numFmtId="0" fontId="0" fillId="0" borderId="30" xfId="0" applyBorder="1" applyAlignment="1" applyProtection="1">
      <protection locked="0"/>
    </xf>
    <xf numFmtId="0" fontId="18" fillId="0" borderId="9" xfId="0" applyFont="1" applyBorder="1" applyAlignment="1"/>
    <xf numFmtId="0" fontId="0" fillId="0" borderId="9" xfId="0" applyBorder="1" applyAlignment="1"/>
    <xf numFmtId="0" fontId="18" fillId="0" borderId="15" xfId="0" applyFont="1" applyBorder="1" applyAlignment="1"/>
    <xf numFmtId="0" fontId="23" fillId="0" borderId="18" xfId="0" applyFont="1" applyBorder="1" applyAlignment="1"/>
  </cellXfs>
  <cellStyles count="7">
    <cellStyle name="martin" xfId="1" xr:uid="{00000000-0005-0000-0000-000000000000}"/>
    <cellStyle name="Normal" xfId="0" builtinId="0"/>
    <cellStyle name="Normal 2" xfId="6" xr:uid="{00000000-0005-0000-0000-000002000000}"/>
    <cellStyle name="Normal_CAL1 (2)" xfId="2" xr:uid="{00000000-0005-0000-0000-000003000000}"/>
    <cellStyle name="parenthesis" xfId="3" xr:uid="{00000000-0005-0000-0000-000004000000}"/>
    <cellStyle name="Pourcentage" xfId="4" builtinId="5"/>
    <cellStyle name="souligné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s%20documents/St&#233;phane/COURS/CALREMB/CAL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1"/>
    </sheetNames>
    <sheetDataSet>
      <sheetData sheetId="0" refreshError="1">
        <row r="4">
          <cell r="C4">
            <v>7.0000000000000007E-2</v>
          </cell>
        </row>
        <row r="5">
          <cell r="C5">
            <v>5</v>
          </cell>
        </row>
        <row r="6">
          <cell r="C6">
            <v>12</v>
          </cell>
        </row>
        <row r="7">
          <cell r="C7">
            <v>34696</v>
          </cell>
        </row>
        <row r="14">
          <cell r="C14">
            <v>495.02996350873707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8"/>
  <sheetViews>
    <sheetView workbookViewId="0"/>
  </sheetViews>
  <sheetFormatPr baseColWidth="10" defaultRowHeight="12.75" x14ac:dyDescent="0.2"/>
  <cols>
    <col min="1" max="1" width="7.5703125" customWidth="1"/>
  </cols>
  <sheetData>
    <row r="2" spans="1:10" x14ac:dyDescent="0.2">
      <c r="A2" s="501"/>
      <c r="B2" s="502"/>
      <c r="C2" s="502"/>
      <c r="D2" s="502"/>
      <c r="E2" s="502"/>
      <c r="F2" s="502"/>
      <c r="G2" s="502"/>
      <c r="H2" s="502"/>
      <c r="I2" s="502"/>
      <c r="J2" s="503"/>
    </row>
    <row r="3" spans="1:10" ht="22.15" customHeight="1" x14ac:dyDescent="0.2">
      <c r="A3" s="504"/>
      <c r="B3" s="545" t="s">
        <v>297</v>
      </c>
      <c r="C3" s="546"/>
      <c r="D3" s="546"/>
      <c r="E3" s="546"/>
      <c r="F3" s="546"/>
      <c r="G3" s="546"/>
      <c r="H3" s="546"/>
      <c r="I3" s="546"/>
      <c r="J3" s="505"/>
    </row>
    <row r="4" spans="1:10" ht="12.75" customHeight="1" x14ac:dyDescent="0.2">
      <c r="A4" s="504"/>
      <c r="B4" s="550" t="s">
        <v>302</v>
      </c>
      <c r="C4" s="550"/>
      <c r="D4" s="550"/>
      <c r="E4" s="550"/>
      <c r="F4" s="550"/>
      <c r="G4" s="550"/>
      <c r="H4" s="550"/>
      <c r="I4" s="550"/>
      <c r="J4" s="505"/>
    </row>
    <row r="5" spans="1:10" x14ac:dyDescent="0.2">
      <c r="A5" s="504"/>
      <c r="B5" s="506"/>
      <c r="C5" s="506"/>
      <c r="D5" s="506"/>
      <c r="E5" s="506"/>
      <c r="F5" s="506"/>
      <c r="G5" s="506"/>
      <c r="H5" s="506"/>
      <c r="I5" s="506"/>
      <c r="J5" s="505"/>
    </row>
    <row r="6" spans="1:10" x14ac:dyDescent="0.2">
      <c r="A6" s="504"/>
      <c r="B6" s="506"/>
      <c r="C6" s="506"/>
      <c r="D6" s="506"/>
      <c r="E6" s="506"/>
      <c r="F6" s="506"/>
      <c r="G6" s="506"/>
      <c r="H6" s="506"/>
      <c r="I6" s="506"/>
      <c r="J6" s="505"/>
    </row>
    <row r="7" spans="1:10" x14ac:dyDescent="0.2">
      <c r="A7" s="504"/>
      <c r="B7" s="506" t="s">
        <v>299</v>
      </c>
      <c r="C7" s="506"/>
      <c r="D7" s="506"/>
      <c r="E7" s="506"/>
      <c r="F7" s="506"/>
      <c r="G7" s="506"/>
      <c r="H7" s="506"/>
      <c r="I7" s="506"/>
      <c r="J7" s="505"/>
    </row>
    <row r="8" spans="1:10" x14ac:dyDescent="0.2">
      <c r="A8" s="504"/>
      <c r="B8" s="506"/>
      <c r="C8" s="506"/>
      <c r="D8" s="506"/>
      <c r="E8" s="506"/>
      <c r="F8" s="506"/>
      <c r="G8" s="506"/>
      <c r="H8" s="506"/>
      <c r="I8" s="506"/>
      <c r="J8" s="505"/>
    </row>
    <row r="9" spans="1:10" x14ac:dyDescent="0.2">
      <c r="A9" s="504"/>
      <c r="B9" s="506"/>
      <c r="C9" s="506"/>
      <c r="D9" s="506"/>
      <c r="E9" s="506"/>
      <c r="F9" s="506"/>
      <c r="G9" s="506"/>
      <c r="H9" s="506"/>
      <c r="I9" s="506"/>
      <c r="J9" s="505"/>
    </row>
    <row r="10" spans="1:10" x14ac:dyDescent="0.2">
      <c r="A10" s="504"/>
      <c r="B10" s="506" t="s">
        <v>284</v>
      </c>
      <c r="C10" s="506"/>
      <c r="D10" s="506"/>
      <c r="E10" s="506"/>
      <c r="F10" s="506"/>
      <c r="G10" s="506"/>
      <c r="H10" s="506"/>
      <c r="I10" s="506"/>
      <c r="J10" s="505"/>
    </row>
    <row r="11" spans="1:10" x14ac:dyDescent="0.2">
      <c r="A11" s="504"/>
      <c r="B11" s="506"/>
      <c r="C11" s="506"/>
      <c r="D11" s="506"/>
      <c r="E11" s="506"/>
      <c r="F11" s="506"/>
      <c r="G11" s="506"/>
      <c r="H11" s="506"/>
      <c r="I11" s="506"/>
      <c r="J11" s="505"/>
    </row>
    <row r="12" spans="1:10" x14ac:dyDescent="0.2">
      <c r="A12" s="504"/>
      <c r="B12" s="506" t="s">
        <v>285</v>
      </c>
      <c r="C12" s="506"/>
      <c r="D12" s="506"/>
      <c r="E12" s="506"/>
      <c r="F12" s="506"/>
      <c r="G12" s="506"/>
      <c r="H12" s="506"/>
      <c r="I12" s="506"/>
      <c r="J12" s="505"/>
    </row>
    <row r="13" spans="1:10" x14ac:dyDescent="0.2">
      <c r="A13" s="504"/>
      <c r="B13" s="506"/>
      <c r="C13" s="506"/>
      <c r="D13" s="506"/>
      <c r="E13" s="506"/>
      <c r="F13" s="506"/>
      <c r="G13" s="506"/>
      <c r="H13" s="506"/>
      <c r="I13" s="506"/>
      <c r="J13" s="505"/>
    </row>
    <row r="14" spans="1:10" x14ac:dyDescent="0.2">
      <c r="A14" s="504"/>
      <c r="B14" s="506" t="s">
        <v>286</v>
      </c>
      <c r="C14" s="506"/>
      <c r="D14" s="506"/>
      <c r="E14" s="506"/>
      <c r="F14" s="506"/>
      <c r="G14" s="506"/>
      <c r="H14" s="506"/>
      <c r="I14" s="506"/>
      <c r="J14" s="505"/>
    </row>
    <row r="15" spans="1:10" x14ac:dyDescent="0.2">
      <c r="A15" s="504"/>
      <c r="B15" s="506"/>
      <c r="C15" s="506"/>
      <c r="D15" s="506"/>
      <c r="E15" s="506"/>
      <c r="F15" s="506"/>
      <c r="G15" s="506"/>
      <c r="H15" s="506"/>
      <c r="I15" s="506"/>
      <c r="J15" s="505"/>
    </row>
    <row r="16" spans="1:10" x14ac:dyDescent="0.2">
      <c r="A16" s="504"/>
      <c r="B16" s="506" t="s">
        <v>304</v>
      </c>
      <c r="C16" s="506"/>
      <c r="D16" s="506"/>
      <c r="E16" s="506"/>
      <c r="F16" s="506"/>
      <c r="G16" s="506"/>
      <c r="H16" s="506"/>
      <c r="I16" s="506"/>
      <c r="J16" s="505"/>
    </row>
    <row r="17" spans="1:10" x14ac:dyDescent="0.2">
      <c r="A17" s="504"/>
      <c r="B17" s="506"/>
      <c r="C17" s="506"/>
      <c r="D17" s="506"/>
      <c r="E17" s="506"/>
      <c r="F17" s="506"/>
      <c r="G17" s="506"/>
      <c r="H17" s="506"/>
      <c r="I17" s="506"/>
      <c r="J17" s="505"/>
    </row>
    <row r="18" spans="1:10" x14ac:dyDescent="0.2">
      <c r="A18" s="504"/>
      <c r="B18" s="506" t="s">
        <v>305</v>
      </c>
      <c r="C18" s="506"/>
      <c r="D18" s="506"/>
      <c r="E18" s="506"/>
      <c r="F18" s="506"/>
      <c r="G18" s="506"/>
      <c r="H18" s="506"/>
      <c r="I18" s="506"/>
      <c r="J18" s="505"/>
    </row>
    <row r="19" spans="1:10" x14ac:dyDescent="0.2">
      <c r="A19" s="504"/>
      <c r="B19" s="506"/>
      <c r="C19" s="506"/>
      <c r="D19" s="506"/>
      <c r="E19" s="506"/>
      <c r="F19" s="506"/>
      <c r="G19" s="506"/>
      <c r="H19" s="506"/>
      <c r="I19" s="506"/>
      <c r="J19" s="505"/>
    </row>
    <row r="20" spans="1:10" x14ac:dyDescent="0.2">
      <c r="A20" s="504"/>
      <c r="B20" s="507" t="s">
        <v>300</v>
      </c>
      <c r="C20" s="506"/>
      <c r="D20" s="506"/>
      <c r="E20" s="506"/>
      <c r="F20" s="506"/>
      <c r="G20" s="506"/>
      <c r="H20" s="506"/>
      <c r="I20" s="506"/>
      <c r="J20" s="505"/>
    </row>
    <row r="21" spans="1:10" x14ac:dyDescent="0.2">
      <c r="A21" s="504"/>
      <c r="B21" s="506"/>
      <c r="C21" s="506"/>
      <c r="D21" s="506"/>
      <c r="E21" s="506"/>
      <c r="F21" s="506"/>
      <c r="G21" s="506"/>
      <c r="H21" s="506"/>
      <c r="I21" s="506"/>
      <c r="J21" s="505"/>
    </row>
    <row r="22" spans="1:10" x14ac:dyDescent="0.2">
      <c r="A22" s="504"/>
      <c r="B22" s="506" t="s">
        <v>283</v>
      </c>
      <c r="C22" s="506"/>
      <c r="D22" s="506"/>
      <c r="E22" s="506"/>
      <c r="F22" s="506"/>
      <c r="G22" s="506"/>
      <c r="H22" s="506"/>
      <c r="I22" s="506"/>
      <c r="J22" s="505"/>
    </row>
    <row r="23" spans="1:10" x14ac:dyDescent="0.2">
      <c r="A23" s="504"/>
      <c r="B23" s="506"/>
      <c r="C23" s="506"/>
      <c r="D23" s="506"/>
      <c r="E23" s="506"/>
      <c r="F23" s="506"/>
      <c r="G23" s="506"/>
      <c r="H23" s="506"/>
      <c r="I23" s="506"/>
      <c r="J23" s="505"/>
    </row>
    <row r="24" spans="1:10" x14ac:dyDescent="0.2">
      <c r="A24" s="504"/>
      <c r="B24" s="506" t="s">
        <v>301</v>
      </c>
      <c r="C24" s="506"/>
      <c r="D24" s="506"/>
      <c r="E24" s="506"/>
      <c r="F24" s="506"/>
      <c r="G24" s="506"/>
      <c r="H24" s="506"/>
      <c r="I24" s="506"/>
      <c r="J24" s="505"/>
    </row>
    <row r="25" spans="1:10" x14ac:dyDescent="0.2">
      <c r="A25" s="504"/>
      <c r="B25" s="507" t="s">
        <v>289</v>
      </c>
      <c r="C25" s="506"/>
      <c r="D25" s="506"/>
      <c r="E25" s="506"/>
      <c r="F25" s="506"/>
      <c r="G25" s="506"/>
      <c r="H25" s="506"/>
      <c r="I25" s="506"/>
      <c r="J25" s="505"/>
    </row>
    <row r="26" spans="1:10" x14ac:dyDescent="0.2">
      <c r="A26" s="504"/>
      <c r="B26" s="506"/>
      <c r="C26" s="506"/>
      <c r="D26" s="506"/>
      <c r="E26" s="506"/>
      <c r="F26" s="506"/>
      <c r="G26" s="506"/>
      <c r="H26" s="506"/>
      <c r="I26" s="506"/>
      <c r="J26" s="505"/>
    </row>
    <row r="27" spans="1:10" x14ac:dyDescent="0.2">
      <c r="A27" s="514" t="s">
        <v>287</v>
      </c>
      <c r="B27" s="506"/>
      <c r="C27" s="506"/>
      <c r="D27" s="506"/>
      <c r="E27" s="506"/>
      <c r="F27" s="506"/>
      <c r="G27" s="506"/>
      <c r="H27" s="506"/>
      <c r="I27" s="506"/>
      <c r="J27" s="505"/>
    </row>
    <row r="28" spans="1:10" x14ac:dyDescent="0.2">
      <c r="A28" s="508"/>
      <c r="B28" s="506"/>
      <c r="C28" s="506"/>
      <c r="D28" s="506"/>
      <c r="E28" s="506"/>
      <c r="F28" s="506"/>
      <c r="G28" s="506"/>
      <c r="H28" s="506"/>
      <c r="I28" s="506"/>
      <c r="J28" s="505"/>
    </row>
    <row r="29" spans="1:10" x14ac:dyDescent="0.2">
      <c r="A29" s="504"/>
      <c r="B29" s="506" t="s">
        <v>303</v>
      </c>
      <c r="C29" s="506"/>
      <c r="D29" s="506"/>
      <c r="E29" s="506"/>
      <c r="F29" s="506"/>
      <c r="G29" s="506"/>
      <c r="H29" s="506"/>
      <c r="I29" s="506"/>
      <c r="J29" s="505"/>
    </row>
    <row r="30" spans="1:10" x14ac:dyDescent="0.2">
      <c r="A30" s="504"/>
      <c r="B30" s="506"/>
      <c r="C30" s="506"/>
      <c r="D30" s="506"/>
      <c r="E30" s="506"/>
      <c r="F30" s="506"/>
      <c r="G30" s="506"/>
      <c r="H30" s="506"/>
      <c r="I30" s="506"/>
      <c r="J30" s="505"/>
    </row>
    <row r="31" spans="1:10" x14ac:dyDescent="0.2">
      <c r="A31" s="504"/>
      <c r="B31" s="506"/>
      <c r="C31" s="506"/>
      <c r="D31" s="506"/>
      <c r="E31" s="506"/>
      <c r="F31" s="506"/>
      <c r="G31" s="506"/>
      <c r="H31" s="506"/>
      <c r="I31" s="506"/>
      <c r="J31" s="505"/>
    </row>
    <row r="32" spans="1:10" x14ac:dyDescent="0.2">
      <c r="A32" s="514" t="s">
        <v>288</v>
      </c>
      <c r="B32" s="506"/>
      <c r="C32" s="506"/>
      <c r="D32" s="506"/>
      <c r="E32" s="506"/>
      <c r="F32" s="506"/>
      <c r="G32" s="506"/>
      <c r="H32" s="506"/>
      <c r="I32" s="506"/>
      <c r="J32" s="505"/>
    </row>
    <row r="33" spans="1:10" x14ac:dyDescent="0.2">
      <c r="A33" s="504"/>
      <c r="B33" s="509"/>
      <c r="C33" s="506"/>
      <c r="D33" s="506"/>
      <c r="E33" s="506"/>
      <c r="F33" s="506"/>
      <c r="G33" s="506"/>
      <c r="H33" s="506"/>
      <c r="I33" s="506"/>
      <c r="J33" s="505"/>
    </row>
    <row r="34" spans="1:10" x14ac:dyDescent="0.2">
      <c r="A34" s="504"/>
      <c r="B34" s="506" t="s">
        <v>290</v>
      </c>
      <c r="C34" s="506"/>
      <c r="D34" s="506"/>
      <c r="E34" s="506"/>
      <c r="F34" s="506"/>
      <c r="G34" s="506"/>
      <c r="H34" s="506"/>
      <c r="I34" s="506"/>
      <c r="J34" s="505"/>
    </row>
    <row r="35" spans="1:10" x14ac:dyDescent="0.2">
      <c r="A35" s="504"/>
      <c r="B35" s="506" t="s">
        <v>298</v>
      </c>
      <c r="C35" s="506"/>
      <c r="D35" s="506"/>
      <c r="E35" s="506"/>
      <c r="F35" s="506"/>
      <c r="G35" s="506"/>
      <c r="H35" s="506"/>
      <c r="I35" s="506"/>
      <c r="J35" s="505"/>
    </row>
    <row r="36" spans="1:10" x14ac:dyDescent="0.2">
      <c r="A36" s="504"/>
      <c r="B36" s="506"/>
      <c r="C36" s="506"/>
      <c r="D36" s="506"/>
      <c r="E36" s="506"/>
      <c r="F36" s="506"/>
      <c r="G36" s="506"/>
      <c r="H36" s="506"/>
      <c r="I36" s="506"/>
      <c r="J36" s="505"/>
    </row>
    <row r="37" spans="1:10" x14ac:dyDescent="0.2">
      <c r="A37" s="514" t="s">
        <v>291</v>
      </c>
      <c r="B37" s="506"/>
      <c r="C37" s="506"/>
      <c r="D37" s="506"/>
      <c r="E37" s="506"/>
      <c r="F37" s="506"/>
      <c r="G37" s="506"/>
      <c r="H37" s="506"/>
      <c r="I37" s="506"/>
      <c r="J37" s="505"/>
    </row>
    <row r="38" spans="1:10" x14ac:dyDescent="0.2">
      <c r="A38" s="504"/>
      <c r="B38" s="506"/>
      <c r="C38" s="506"/>
      <c r="D38" s="506"/>
      <c r="E38" s="506"/>
      <c r="F38" s="506"/>
      <c r="G38" s="506"/>
      <c r="H38" s="506"/>
      <c r="I38" s="506"/>
      <c r="J38" s="505"/>
    </row>
    <row r="39" spans="1:10" x14ac:dyDescent="0.2">
      <c r="A39" s="504"/>
      <c r="B39" s="506" t="s">
        <v>292</v>
      </c>
      <c r="C39" s="506"/>
      <c r="D39" s="506"/>
      <c r="E39" s="506"/>
      <c r="F39" s="506"/>
      <c r="G39" s="506"/>
      <c r="H39" s="506"/>
      <c r="I39" s="506"/>
      <c r="J39" s="505"/>
    </row>
    <row r="40" spans="1:10" x14ac:dyDescent="0.2">
      <c r="A40" s="504"/>
      <c r="B40" s="506"/>
      <c r="C40" s="506"/>
      <c r="D40" s="506"/>
      <c r="E40" s="506"/>
      <c r="F40" s="506"/>
      <c r="G40" s="506"/>
      <c r="H40" s="506"/>
      <c r="I40" s="506"/>
      <c r="J40" s="505"/>
    </row>
    <row r="41" spans="1:10" x14ac:dyDescent="0.2">
      <c r="A41" s="514" t="s">
        <v>293</v>
      </c>
      <c r="B41" s="506"/>
      <c r="C41" s="506"/>
      <c r="D41" s="506"/>
      <c r="E41" s="506"/>
      <c r="F41" s="506"/>
      <c r="G41" s="506"/>
      <c r="H41" s="506"/>
      <c r="I41" s="506"/>
      <c r="J41" s="505"/>
    </row>
    <row r="42" spans="1:10" x14ac:dyDescent="0.2">
      <c r="A42" s="504"/>
      <c r="B42" s="506"/>
      <c r="C42" s="506"/>
      <c r="D42" s="506"/>
      <c r="E42" s="506"/>
      <c r="F42" s="506"/>
      <c r="G42" s="506"/>
      <c r="H42" s="506"/>
      <c r="I42" s="506"/>
      <c r="J42" s="505"/>
    </row>
    <row r="43" spans="1:10" x14ac:dyDescent="0.2">
      <c r="A43" s="504"/>
      <c r="B43" s="506" t="s">
        <v>294</v>
      </c>
      <c r="C43" s="506"/>
      <c r="D43" s="506"/>
      <c r="E43" s="506"/>
      <c r="F43" s="506"/>
      <c r="G43" s="506"/>
      <c r="H43" s="506"/>
      <c r="I43" s="506"/>
      <c r="J43" s="505"/>
    </row>
    <row r="44" spans="1:10" x14ac:dyDescent="0.2">
      <c r="A44" s="504"/>
      <c r="B44" s="506"/>
      <c r="C44" s="506"/>
      <c r="D44" s="506"/>
      <c r="E44" s="506"/>
      <c r="F44" s="506"/>
      <c r="G44" s="506"/>
      <c r="H44" s="506"/>
      <c r="I44" s="506"/>
      <c r="J44" s="505"/>
    </row>
    <row r="45" spans="1:10" x14ac:dyDescent="0.2">
      <c r="A45" s="514" t="s">
        <v>295</v>
      </c>
      <c r="B45" s="506"/>
      <c r="C45" s="506"/>
      <c r="D45" s="506"/>
      <c r="E45" s="506"/>
      <c r="F45" s="506"/>
      <c r="G45" s="506"/>
      <c r="H45" s="506"/>
      <c r="I45" s="506"/>
      <c r="J45" s="505"/>
    </row>
    <row r="46" spans="1:10" x14ac:dyDescent="0.2">
      <c r="A46" s="504"/>
      <c r="B46" s="506"/>
      <c r="C46" s="506"/>
      <c r="D46" s="506"/>
      <c r="E46" s="506"/>
      <c r="F46" s="506"/>
      <c r="G46" s="506"/>
      <c r="H46" s="506"/>
      <c r="I46" s="506"/>
      <c r="J46" s="505"/>
    </row>
    <row r="47" spans="1:10" x14ac:dyDescent="0.2">
      <c r="A47" s="504"/>
      <c r="B47" s="506" t="s">
        <v>309</v>
      </c>
      <c r="C47" s="506"/>
      <c r="D47" s="506"/>
      <c r="E47" s="506"/>
      <c r="F47" s="506"/>
      <c r="G47" s="506"/>
      <c r="H47" s="506"/>
      <c r="I47" s="506"/>
      <c r="J47" s="505"/>
    </row>
    <row r="48" spans="1:10" x14ac:dyDescent="0.2">
      <c r="A48" s="504"/>
      <c r="B48" s="506" t="s">
        <v>308</v>
      </c>
      <c r="C48" s="506"/>
      <c r="D48" s="506"/>
      <c r="E48" s="506"/>
      <c r="F48" s="506"/>
      <c r="G48" s="506"/>
      <c r="H48" s="506"/>
      <c r="I48" s="506"/>
      <c r="J48" s="505"/>
    </row>
    <row r="49" spans="1:10" x14ac:dyDescent="0.2">
      <c r="A49" s="504"/>
      <c r="B49" s="506"/>
      <c r="C49" s="506"/>
      <c r="D49" s="506"/>
      <c r="E49" s="506"/>
      <c r="F49" s="506"/>
      <c r="G49" s="506"/>
      <c r="H49" s="506"/>
      <c r="I49" s="506"/>
      <c r="J49" s="505"/>
    </row>
    <row r="50" spans="1:10" x14ac:dyDescent="0.2">
      <c r="A50" s="547" t="s">
        <v>307</v>
      </c>
      <c r="B50" s="548"/>
      <c r="C50" s="548"/>
      <c r="D50" s="548"/>
      <c r="E50" s="548"/>
      <c r="F50" s="548"/>
      <c r="G50" s="548"/>
      <c r="H50" s="548"/>
      <c r="I50" s="548"/>
      <c r="J50" s="549"/>
    </row>
    <row r="51" spans="1:10" x14ac:dyDescent="0.2">
      <c r="A51" s="504"/>
      <c r="B51" s="506"/>
      <c r="C51" s="506"/>
      <c r="D51" s="506"/>
      <c r="E51" s="506"/>
      <c r="F51" s="506"/>
      <c r="G51" s="506"/>
      <c r="H51" s="506"/>
      <c r="I51" s="506"/>
      <c r="J51" s="505"/>
    </row>
    <row r="52" spans="1:10" x14ac:dyDescent="0.2">
      <c r="A52" s="504"/>
      <c r="B52" s="506"/>
      <c r="C52" s="506"/>
      <c r="D52" s="506"/>
      <c r="E52" s="506"/>
      <c r="F52" s="506"/>
      <c r="G52" s="506"/>
      <c r="H52" s="506"/>
      <c r="I52" s="506"/>
      <c r="J52" s="505"/>
    </row>
    <row r="53" spans="1:10" ht="15" x14ac:dyDescent="0.2">
      <c r="A53" s="510" t="s">
        <v>296</v>
      </c>
      <c r="B53" s="506"/>
      <c r="C53" s="506"/>
      <c r="D53" s="506"/>
      <c r="E53" s="506"/>
      <c r="F53" s="506"/>
      <c r="G53" s="506"/>
      <c r="H53" s="506"/>
      <c r="I53" s="506"/>
      <c r="J53" s="505"/>
    </row>
    <row r="54" spans="1:10" x14ac:dyDescent="0.2">
      <c r="A54" s="515" t="s">
        <v>306</v>
      </c>
      <c r="B54" s="506"/>
      <c r="C54" s="506"/>
      <c r="D54" s="506"/>
      <c r="E54" s="506"/>
      <c r="F54" s="506"/>
      <c r="G54" s="506"/>
      <c r="H54" s="506"/>
      <c r="I54" s="506"/>
      <c r="J54" s="505"/>
    </row>
    <row r="55" spans="1:10" x14ac:dyDescent="0.2">
      <c r="A55" s="511"/>
      <c r="B55" s="512"/>
      <c r="C55" s="512"/>
      <c r="D55" s="512"/>
      <c r="E55" s="512"/>
      <c r="F55" s="512"/>
      <c r="G55" s="512"/>
      <c r="H55" s="512"/>
      <c r="I55" s="512"/>
      <c r="J55" s="513"/>
    </row>
    <row r="56" spans="1:10" x14ac:dyDescent="0.2">
      <c r="A56" s="43"/>
      <c r="B56" s="43"/>
      <c r="C56" s="43"/>
      <c r="D56" s="43"/>
      <c r="E56" s="43"/>
      <c r="F56" s="43"/>
      <c r="G56" s="43"/>
      <c r="H56" s="43"/>
      <c r="I56" s="43"/>
      <c r="J56" s="43"/>
    </row>
    <row r="57" spans="1:10" x14ac:dyDescent="0.2">
      <c r="A57" s="43"/>
      <c r="B57" s="43"/>
      <c r="C57" s="43"/>
      <c r="D57" s="43"/>
      <c r="E57" s="43"/>
      <c r="F57" s="43"/>
      <c r="G57" s="43"/>
      <c r="H57" s="43"/>
      <c r="I57" s="43"/>
      <c r="J57" s="43"/>
    </row>
    <row r="58" spans="1:10" x14ac:dyDescent="0.2">
      <c r="A58" s="43"/>
      <c r="B58" s="43"/>
      <c r="C58" s="43"/>
      <c r="D58" s="43"/>
      <c r="E58" s="43"/>
      <c r="F58" s="43"/>
      <c r="G58" s="43"/>
      <c r="H58" s="43"/>
      <c r="I58" s="43"/>
      <c r="J58" s="43"/>
    </row>
  </sheetData>
  <sheetProtection sheet="1" objects="1" scenarios="1"/>
  <mergeCells count="3">
    <mergeCell ref="B3:I3"/>
    <mergeCell ref="A50:J50"/>
    <mergeCell ref="B4:I4"/>
  </mergeCells>
  <phoneticPr fontId="0" type="noConversion"/>
  <pageMargins left="0.25" right="0.25" top="0.67" bottom="0.66" header="0.4921259845" footer="0.492125984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64"/>
  <sheetViews>
    <sheetView workbookViewId="0">
      <selection activeCell="D16" sqref="D16"/>
    </sheetView>
  </sheetViews>
  <sheetFormatPr baseColWidth="10" defaultRowHeight="12.75" x14ac:dyDescent="0.2"/>
  <cols>
    <col min="1" max="1" width="3.42578125" customWidth="1"/>
    <col min="2" max="2" width="32.85546875" customWidth="1"/>
    <col min="4" max="4" width="10.42578125" customWidth="1"/>
    <col min="5" max="5" width="1.5703125" customWidth="1"/>
    <col min="6" max="6" width="7.28515625" customWidth="1"/>
    <col min="7" max="7" width="2.28515625" customWidth="1"/>
    <col min="8" max="8" width="10.7109375" customWidth="1"/>
    <col min="9" max="9" width="1.28515625" customWidth="1"/>
    <col min="10" max="10" width="7.140625" customWidth="1"/>
    <col min="11" max="11" width="3.28515625" customWidth="1"/>
  </cols>
  <sheetData>
    <row r="1" spans="1:18" ht="18.75" x14ac:dyDescent="0.3">
      <c r="B1" s="175" t="s">
        <v>185</v>
      </c>
      <c r="C1" s="67"/>
      <c r="D1" s="67"/>
      <c r="E1" s="67"/>
      <c r="F1" s="67"/>
      <c r="G1" s="67"/>
      <c r="H1" s="67"/>
      <c r="I1" s="67"/>
      <c r="J1" s="67"/>
      <c r="K1" s="41"/>
      <c r="L1" s="30"/>
      <c r="M1" s="30"/>
      <c r="N1" s="30"/>
      <c r="O1" s="30"/>
      <c r="P1" s="30"/>
      <c r="Q1" s="30"/>
      <c r="R1" s="30"/>
    </row>
    <row r="2" spans="1:18" ht="19.5" x14ac:dyDescent="0.35">
      <c r="B2" s="569" t="str">
        <f>Coût!$A$3</f>
        <v>Jos Bleau inc.</v>
      </c>
      <c r="C2" s="570"/>
      <c r="D2" s="571"/>
      <c r="E2" s="67"/>
      <c r="F2" s="67"/>
      <c r="G2" s="67"/>
      <c r="H2" s="67"/>
      <c r="I2" s="67"/>
      <c r="J2" s="67"/>
      <c r="K2" s="41"/>
      <c r="L2" s="30"/>
      <c r="M2" s="30"/>
      <c r="N2" s="30"/>
      <c r="O2" s="30"/>
      <c r="P2" s="30"/>
      <c r="Q2" s="30"/>
      <c r="R2" s="30"/>
    </row>
    <row r="3" spans="1:18" ht="15.75" x14ac:dyDescent="0.25">
      <c r="B3" s="68"/>
      <c r="C3" s="41"/>
      <c r="D3" s="41"/>
      <c r="E3" s="41"/>
      <c r="F3" s="41"/>
      <c r="G3" s="41"/>
      <c r="H3" s="41"/>
      <c r="I3" s="41"/>
      <c r="J3" s="41"/>
      <c r="K3" s="41"/>
      <c r="L3" s="30"/>
      <c r="M3" s="30"/>
      <c r="N3" s="30"/>
      <c r="O3" s="30"/>
      <c r="P3" s="30"/>
      <c r="Q3" s="30"/>
      <c r="R3" s="30"/>
    </row>
    <row r="4" spans="1:18" ht="15" x14ac:dyDescent="0.2">
      <c r="A4" s="7"/>
      <c r="B4" s="229"/>
      <c r="C4" s="137"/>
      <c r="D4" s="137"/>
      <c r="E4" s="137"/>
      <c r="F4" s="137"/>
      <c r="G4" s="137"/>
      <c r="H4" s="137"/>
      <c r="I4" s="137"/>
      <c r="J4" s="137"/>
      <c r="K4" s="138"/>
      <c r="L4" s="30"/>
      <c r="M4" s="30"/>
      <c r="N4" s="30"/>
      <c r="O4" s="30"/>
      <c r="P4" s="30"/>
      <c r="Q4" s="30"/>
      <c r="R4" s="30"/>
    </row>
    <row r="5" spans="1:18" ht="15" x14ac:dyDescent="0.2">
      <c r="A5" s="13"/>
      <c r="B5" s="153"/>
      <c r="C5" s="136"/>
      <c r="D5" s="144" t="str">
        <f>'États détaillés'!D5</f>
        <v>Du 1er janvier 2012</v>
      </c>
      <c r="E5" s="136"/>
      <c r="F5" s="136"/>
      <c r="G5" s="136"/>
      <c r="H5" s="144" t="str">
        <f>'États détaillés'!G5</f>
        <v>Du 1er janvier 2013</v>
      </c>
      <c r="I5" s="136"/>
      <c r="J5" s="136"/>
      <c r="K5" s="141"/>
      <c r="L5" s="30"/>
      <c r="M5" s="30"/>
      <c r="N5" s="30"/>
      <c r="O5" s="30"/>
      <c r="P5" s="30"/>
      <c r="Q5" s="30"/>
      <c r="R5" s="30"/>
    </row>
    <row r="6" spans="1:18" ht="15" x14ac:dyDescent="0.2">
      <c r="A6" s="13"/>
      <c r="B6" s="153"/>
      <c r="C6" s="136"/>
      <c r="D6" s="144" t="str">
        <f>'États détaillés'!D6</f>
        <v>au 31 décembre 2012</v>
      </c>
      <c r="E6" s="136"/>
      <c r="F6" s="136"/>
      <c r="G6" s="136"/>
      <c r="H6" s="144" t="str">
        <f>'États détaillés'!G6</f>
        <v>Au 31 décembre 2013</v>
      </c>
      <c r="I6" s="136"/>
      <c r="J6" s="136"/>
      <c r="K6" s="141"/>
      <c r="L6" s="30"/>
      <c r="M6" s="30"/>
      <c r="N6" s="30"/>
      <c r="O6" s="30"/>
      <c r="P6" s="30"/>
      <c r="Q6" s="30"/>
      <c r="R6" s="30"/>
    </row>
    <row r="7" spans="1:18" ht="15" x14ac:dyDescent="0.2">
      <c r="A7" s="13"/>
      <c r="B7" s="153"/>
      <c r="C7" s="136"/>
      <c r="D7" s="136"/>
      <c r="E7" s="136"/>
      <c r="F7" s="136"/>
      <c r="G7" s="136"/>
      <c r="H7" s="226"/>
      <c r="I7" s="136"/>
      <c r="J7" s="136"/>
      <c r="K7" s="141"/>
      <c r="L7" s="30"/>
      <c r="M7" s="30"/>
      <c r="N7" s="30"/>
      <c r="O7" s="30"/>
      <c r="P7" s="30"/>
      <c r="Q7" s="30"/>
      <c r="R7" s="30"/>
    </row>
    <row r="8" spans="1:18" ht="15" x14ac:dyDescent="0.2">
      <c r="A8" s="13"/>
      <c r="B8" s="148" t="s">
        <v>89</v>
      </c>
      <c r="C8" s="131"/>
      <c r="D8" s="131"/>
      <c r="E8" s="131"/>
      <c r="F8" s="131"/>
      <c r="G8" s="131"/>
      <c r="H8" s="131"/>
      <c r="I8" s="131"/>
      <c r="J8" s="131"/>
      <c r="K8" s="141"/>
      <c r="L8" s="30"/>
      <c r="M8" s="30"/>
      <c r="N8" s="30"/>
      <c r="O8" s="30"/>
      <c r="P8" s="30"/>
      <c r="Q8" s="30"/>
      <c r="R8" s="30"/>
    </row>
    <row r="9" spans="1:18" x14ac:dyDescent="0.2">
      <c r="A9" s="13"/>
      <c r="B9" s="150" t="s">
        <v>90</v>
      </c>
      <c r="C9" s="187"/>
      <c r="D9" s="466">
        <f>Ventes!G35</f>
        <v>0</v>
      </c>
      <c r="E9" s="136"/>
      <c r="F9" s="223" t="e">
        <f>D9/D12</f>
        <v>#DIV/0!</v>
      </c>
      <c r="G9" s="136"/>
      <c r="H9" s="465">
        <f>'Ventes an 2'!G36</f>
        <v>0</v>
      </c>
      <c r="I9" s="136"/>
      <c r="J9" s="223" t="e">
        <f>H9/H12</f>
        <v>#DIV/0!</v>
      </c>
      <c r="K9" s="141"/>
      <c r="L9" s="30"/>
      <c r="M9" s="30"/>
      <c r="N9" s="30"/>
      <c r="O9" s="30"/>
      <c r="P9" s="30"/>
      <c r="Q9" s="30"/>
      <c r="R9" s="30"/>
    </row>
    <row r="10" spans="1:18" x14ac:dyDescent="0.2">
      <c r="A10" s="13"/>
      <c r="B10" s="231" t="s">
        <v>242</v>
      </c>
      <c r="C10" s="131"/>
      <c r="D10" s="230">
        <f>'Budget an 1'!O11</f>
        <v>0</v>
      </c>
      <c r="E10" s="131"/>
      <c r="F10" s="223" t="e">
        <f>D10/D12</f>
        <v>#DIV/0!</v>
      </c>
      <c r="G10" s="131"/>
      <c r="H10" s="134">
        <f>'Budget an 2'!O11</f>
        <v>0</v>
      </c>
      <c r="I10" s="131"/>
      <c r="J10" s="223" t="e">
        <f>H10/H12</f>
        <v>#DIV/0!</v>
      </c>
      <c r="K10" s="141"/>
      <c r="L10" s="30"/>
      <c r="M10" s="30"/>
      <c r="N10" s="30"/>
      <c r="O10" s="30"/>
      <c r="P10" s="30"/>
      <c r="Q10" s="30"/>
      <c r="R10" s="30"/>
    </row>
    <row r="11" spans="1:18" x14ac:dyDescent="0.2">
      <c r="A11" s="13"/>
      <c r="B11" s="150"/>
      <c r="C11" s="131"/>
      <c r="D11" s="232"/>
      <c r="E11" s="131"/>
      <c r="F11" s="136"/>
      <c r="G11" s="131"/>
      <c r="H11" s="134"/>
      <c r="I11" s="131"/>
      <c r="J11" s="136"/>
      <c r="K11" s="141"/>
      <c r="L11" s="30"/>
      <c r="M11" s="30"/>
      <c r="N11" s="30"/>
      <c r="O11" s="30"/>
      <c r="P11" s="30"/>
      <c r="Q11" s="30"/>
      <c r="R11" s="30"/>
    </row>
    <row r="12" spans="1:18" x14ac:dyDescent="0.2">
      <c r="A12" s="13"/>
      <c r="B12" s="227" t="s">
        <v>91</v>
      </c>
      <c r="C12" s="187"/>
      <c r="D12" s="352">
        <f>SUM(D9:D11)</f>
        <v>0</v>
      </c>
      <c r="E12" s="136"/>
      <c r="F12" s="223" t="e">
        <f>D12/D12</f>
        <v>#DIV/0!</v>
      </c>
      <c r="G12" s="136"/>
      <c r="H12" s="352">
        <f>SUM(H9:H11)</f>
        <v>0</v>
      </c>
      <c r="I12" s="136"/>
      <c r="J12" s="223" t="e">
        <f>H12/H12</f>
        <v>#DIV/0!</v>
      </c>
      <c r="K12" s="141"/>
      <c r="L12" s="30"/>
      <c r="M12" s="30"/>
      <c r="N12" s="30"/>
      <c r="O12" s="30"/>
      <c r="P12" s="30"/>
      <c r="Q12" s="30"/>
      <c r="R12" s="30"/>
    </row>
    <row r="13" spans="1:18" ht="22.7" customHeight="1" x14ac:dyDescent="0.2">
      <c r="A13" s="13"/>
      <c r="B13" s="153"/>
      <c r="C13" s="136"/>
      <c r="D13" s="225"/>
      <c r="E13" s="136"/>
      <c r="F13" s="136"/>
      <c r="G13" s="136"/>
      <c r="H13" s="136"/>
      <c r="I13" s="136"/>
      <c r="J13" s="136"/>
      <c r="K13" s="141"/>
      <c r="L13" s="30"/>
      <c r="M13" s="30"/>
      <c r="N13" s="30"/>
      <c r="O13" s="30"/>
      <c r="P13" s="30"/>
      <c r="Q13" s="30"/>
      <c r="R13" s="30"/>
    </row>
    <row r="14" spans="1:18" x14ac:dyDescent="0.2">
      <c r="A14" s="13"/>
      <c r="B14" s="150" t="s">
        <v>92</v>
      </c>
      <c r="C14" s="188"/>
      <c r="D14" s="499">
        <f>Coût!G10+'Budget an 1'!O23</f>
        <v>0</v>
      </c>
      <c r="E14" s="136"/>
      <c r="F14" s="223" t="e">
        <f>D14/$D$12</f>
        <v>#DIV/0!</v>
      </c>
      <c r="G14" s="136"/>
      <c r="H14" s="233">
        <f>D16</f>
        <v>0</v>
      </c>
      <c r="I14" s="136"/>
      <c r="J14" s="223" t="e">
        <f>H14/$H$12</f>
        <v>#DIV/0!</v>
      </c>
      <c r="K14" s="141"/>
      <c r="L14" s="30"/>
      <c r="M14" s="30"/>
      <c r="N14" s="30"/>
      <c r="O14" s="30"/>
      <c r="P14" s="30"/>
      <c r="Q14" s="30"/>
      <c r="R14" s="30"/>
    </row>
    <row r="15" spans="1:18" x14ac:dyDescent="0.2">
      <c r="A15" s="13"/>
      <c r="B15" s="185" t="s">
        <v>157</v>
      </c>
      <c r="C15" s="188"/>
      <c r="D15" s="234">
        <f>'Budget an 1'!O22</f>
        <v>0</v>
      </c>
      <c r="E15" s="136"/>
      <c r="F15" s="223" t="e">
        <f>D15/$D$12</f>
        <v>#DIV/0!</v>
      </c>
      <c r="G15" s="136"/>
      <c r="H15" s="235">
        <f>'Budget an 2'!O22</f>
        <v>0</v>
      </c>
      <c r="I15" s="136"/>
      <c r="J15" s="223" t="e">
        <f>H15/$H$12</f>
        <v>#DIV/0!</v>
      </c>
      <c r="K15" s="141"/>
      <c r="L15" s="30"/>
      <c r="M15" s="30"/>
      <c r="N15" s="30"/>
      <c r="O15" s="30"/>
      <c r="P15" s="30"/>
      <c r="Q15" s="30"/>
      <c r="R15" s="30"/>
    </row>
    <row r="16" spans="1:18" x14ac:dyDescent="0.2">
      <c r="A16" s="13"/>
      <c r="B16" s="185" t="s">
        <v>93</v>
      </c>
      <c r="C16" s="188"/>
      <c r="D16" s="468">
        <v>0</v>
      </c>
      <c r="E16" s="136"/>
      <c r="F16" s="223" t="e">
        <f>D16/$D$12</f>
        <v>#DIV/0!</v>
      </c>
      <c r="G16" s="136"/>
      <c r="H16" s="467">
        <v>0</v>
      </c>
      <c r="I16" s="136"/>
      <c r="J16" s="223" t="e">
        <f>H16/$H$12</f>
        <v>#DIV/0!</v>
      </c>
      <c r="K16" s="141"/>
      <c r="L16" s="30"/>
      <c r="M16" s="30"/>
      <c r="N16" s="30"/>
      <c r="O16" s="30"/>
      <c r="P16" s="30"/>
      <c r="Q16" s="30"/>
      <c r="R16" s="30"/>
    </row>
    <row r="17" spans="1:18" ht="18.75" customHeight="1" x14ac:dyDescent="0.2">
      <c r="A17" s="13"/>
      <c r="B17" s="131"/>
      <c r="C17" s="131"/>
      <c r="D17" s="236"/>
      <c r="E17" s="131"/>
      <c r="F17" s="131"/>
      <c r="G17" s="131"/>
      <c r="H17" s="131"/>
      <c r="I17" s="131"/>
      <c r="J17" s="131"/>
      <c r="K17" s="141"/>
      <c r="L17" s="30"/>
      <c r="M17" s="30"/>
      <c r="N17" s="30"/>
      <c r="O17" s="30"/>
      <c r="P17" s="30"/>
      <c r="Q17" s="30"/>
      <c r="R17" s="30"/>
    </row>
    <row r="18" spans="1:18" x14ac:dyDescent="0.2">
      <c r="A18" s="13"/>
      <c r="B18" s="227" t="s">
        <v>94</v>
      </c>
      <c r="C18" s="237"/>
      <c r="D18" s="352">
        <f>D14+D15-D16</f>
        <v>0</v>
      </c>
      <c r="E18" s="136"/>
      <c r="F18" s="223" t="e">
        <f>D18/$D$12</f>
        <v>#DIV/0!</v>
      </c>
      <c r="G18" s="136"/>
      <c r="H18" s="352">
        <f>H14+H15-H16</f>
        <v>0</v>
      </c>
      <c r="I18" s="136"/>
      <c r="J18" s="223" t="e">
        <f>H18/$H$12</f>
        <v>#DIV/0!</v>
      </c>
      <c r="K18" s="141"/>
      <c r="L18" s="30"/>
      <c r="M18" s="30"/>
      <c r="N18" s="30"/>
      <c r="O18" s="30"/>
      <c r="P18" s="30"/>
      <c r="Q18" s="30"/>
      <c r="R18" s="30"/>
    </row>
    <row r="19" spans="1:18" x14ac:dyDescent="0.2">
      <c r="A19" s="13"/>
      <c r="B19" s="341" t="s">
        <v>187</v>
      </c>
      <c r="C19" s="136"/>
      <c r="D19" s="225"/>
      <c r="E19" s="136"/>
      <c r="F19" s="238" t="s">
        <v>4</v>
      </c>
      <c r="G19" s="136"/>
      <c r="H19" s="136"/>
      <c r="I19" s="136"/>
      <c r="J19" s="238" t="s">
        <v>4</v>
      </c>
      <c r="K19" s="141"/>
      <c r="L19" s="30"/>
      <c r="M19" s="30"/>
      <c r="N19" s="30"/>
      <c r="O19" s="30"/>
      <c r="P19" s="30"/>
      <c r="Q19" s="30"/>
      <c r="R19" s="30"/>
    </row>
    <row r="20" spans="1:18" ht="21.75" customHeight="1" x14ac:dyDescent="0.2">
      <c r="A20" s="13"/>
      <c r="B20" s="131"/>
      <c r="C20" s="131"/>
      <c r="D20" s="236"/>
      <c r="E20" s="131"/>
      <c r="F20" s="131"/>
      <c r="G20" s="131"/>
      <c r="H20" s="131"/>
      <c r="I20" s="131"/>
      <c r="J20" s="131"/>
      <c r="K20" s="141"/>
      <c r="L20" s="30"/>
      <c r="M20" s="30"/>
      <c r="N20" s="30"/>
      <c r="O20" s="30"/>
      <c r="P20" s="30"/>
      <c r="Q20" s="30"/>
      <c r="R20" s="30"/>
    </row>
    <row r="21" spans="1:18" ht="15" x14ac:dyDescent="0.2">
      <c r="A21" s="13"/>
      <c r="B21" s="153" t="s">
        <v>95</v>
      </c>
      <c r="C21" s="237"/>
      <c r="D21" s="352">
        <f>D12-D18</f>
        <v>0</v>
      </c>
      <c r="E21" s="136"/>
      <c r="F21" s="223" t="e">
        <f>D21/$D$12</f>
        <v>#DIV/0!</v>
      </c>
      <c r="G21" s="136"/>
      <c r="H21" s="353">
        <f>H12-H18</f>
        <v>0</v>
      </c>
      <c r="I21" s="136"/>
      <c r="J21" s="223" t="e">
        <f>H21/$H$12</f>
        <v>#DIV/0!</v>
      </c>
      <c r="K21" s="141"/>
      <c r="L21" s="30"/>
      <c r="M21" s="30"/>
      <c r="N21" s="30"/>
      <c r="O21" s="30"/>
      <c r="P21" s="30"/>
      <c r="Q21" s="30"/>
      <c r="R21" s="30"/>
    </row>
    <row r="22" spans="1:18" ht="15" x14ac:dyDescent="0.2">
      <c r="A22" s="13"/>
      <c r="B22" s="153"/>
      <c r="C22" s="136"/>
      <c r="D22" s="225"/>
      <c r="E22" s="136"/>
      <c r="F22" s="238" t="s">
        <v>4</v>
      </c>
      <c r="G22" s="136"/>
      <c r="H22" s="136"/>
      <c r="I22" s="136"/>
      <c r="J22" s="238" t="s">
        <v>4</v>
      </c>
      <c r="K22" s="141"/>
      <c r="L22" s="30"/>
      <c r="M22" s="30"/>
      <c r="N22" s="30"/>
      <c r="O22" s="30"/>
      <c r="P22" s="30"/>
      <c r="Q22" s="30"/>
      <c r="R22" s="30"/>
    </row>
    <row r="23" spans="1:18" x14ac:dyDescent="0.2">
      <c r="A23" s="13"/>
      <c r="B23" s="239" t="s">
        <v>96</v>
      </c>
      <c r="C23" s="240"/>
      <c r="D23" s="230">
        <f>'États détaillés'!D13</f>
        <v>0</v>
      </c>
      <c r="E23" s="131"/>
      <c r="F23" s="223" t="e">
        <f>D23/$D$12</f>
        <v>#DIV/0!</v>
      </c>
      <c r="G23" s="131"/>
      <c r="H23" s="230">
        <f>'États détaillés'!G13</f>
        <v>0</v>
      </c>
      <c r="I23" s="131"/>
      <c r="J23" s="223" t="e">
        <f>H23/$H$12</f>
        <v>#DIV/0!</v>
      </c>
      <c r="K23" s="141"/>
      <c r="L23" s="30"/>
      <c r="M23" s="30"/>
      <c r="N23" s="30"/>
      <c r="O23" s="30"/>
      <c r="P23" s="30"/>
      <c r="Q23" s="30"/>
      <c r="R23" s="30"/>
    </row>
    <row r="24" spans="1:18" x14ac:dyDescent="0.2">
      <c r="A24" s="13"/>
      <c r="B24" s="152"/>
      <c r="C24" s="188"/>
      <c r="D24" s="225"/>
      <c r="E24" s="136"/>
      <c r="F24" s="226"/>
      <c r="G24" s="136"/>
      <c r="H24" s="188" t="s">
        <v>4</v>
      </c>
      <c r="I24" s="136"/>
      <c r="J24" s="226"/>
      <c r="K24" s="141"/>
      <c r="L24" s="30"/>
      <c r="M24" s="30"/>
      <c r="N24" s="30"/>
      <c r="O24" s="30"/>
      <c r="P24" s="30"/>
      <c r="Q24" s="30"/>
      <c r="R24" s="30"/>
    </row>
    <row r="25" spans="1:18" x14ac:dyDescent="0.2">
      <c r="A25" s="13"/>
      <c r="B25" s="227" t="s">
        <v>97</v>
      </c>
      <c r="C25" s="188"/>
      <c r="D25" s="352">
        <f>D21-D23</f>
        <v>0</v>
      </c>
      <c r="E25" s="152"/>
      <c r="F25" s="223" t="e">
        <f>D25/$D$12</f>
        <v>#DIV/0!</v>
      </c>
      <c r="G25" s="152"/>
      <c r="H25" s="353">
        <f>H21-H23</f>
        <v>0</v>
      </c>
      <c r="I25" s="152"/>
      <c r="J25" s="223" t="e">
        <f>H25/$H$12</f>
        <v>#DIV/0!</v>
      </c>
      <c r="K25" s="241"/>
      <c r="L25" s="30"/>
      <c r="M25" s="30"/>
      <c r="N25" s="30"/>
      <c r="O25" s="30"/>
      <c r="P25" s="30"/>
      <c r="Q25" s="30"/>
      <c r="R25" s="30"/>
    </row>
    <row r="26" spans="1:18" ht="15" x14ac:dyDescent="0.2">
      <c r="A26" s="13"/>
      <c r="B26" s="153"/>
      <c r="C26" s="136"/>
      <c r="D26" s="225"/>
      <c r="E26" s="136"/>
      <c r="F26" s="238" t="s">
        <v>4</v>
      </c>
      <c r="G26" s="136"/>
      <c r="H26" s="136"/>
      <c r="I26" s="136"/>
      <c r="J26" s="238" t="s">
        <v>4</v>
      </c>
      <c r="K26" s="141"/>
      <c r="L26" s="30"/>
      <c r="M26" s="30"/>
      <c r="N26" s="30"/>
      <c r="O26" s="30"/>
      <c r="P26" s="30"/>
      <c r="Q26" s="30"/>
      <c r="R26" s="30"/>
    </row>
    <row r="27" spans="1:18" x14ac:dyDescent="0.2">
      <c r="A27" s="13"/>
      <c r="B27" s="242" t="s">
        <v>186</v>
      </c>
      <c r="C27" s="136"/>
      <c r="D27" s="225"/>
      <c r="E27" s="136"/>
      <c r="F27" s="226" t="s">
        <v>4</v>
      </c>
      <c r="G27" s="136"/>
      <c r="H27" s="136"/>
      <c r="I27" s="136"/>
      <c r="J27" s="226" t="s">
        <v>4</v>
      </c>
      <c r="K27" s="141"/>
      <c r="L27" s="30"/>
      <c r="M27" s="30"/>
      <c r="N27" s="30"/>
      <c r="O27" s="30"/>
      <c r="P27" s="30"/>
      <c r="Q27" s="30"/>
      <c r="R27" s="30"/>
    </row>
    <row r="28" spans="1:18" x14ac:dyDescent="0.2">
      <c r="A28" s="13"/>
      <c r="B28" s="152"/>
      <c r="C28" s="136"/>
      <c r="D28" s="225"/>
      <c r="E28" s="136"/>
      <c r="F28" s="238" t="s">
        <v>4</v>
      </c>
      <c r="G28" s="136"/>
      <c r="H28" s="136"/>
      <c r="I28" s="136"/>
      <c r="J28" s="238" t="s">
        <v>4</v>
      </c>
      <c r="K28" s="141"/>
      <c r="L28" s="30"/>
      <c r="M28" s="30"/>
      <c r="N28" s="30"/>
      <c r="O28" s="30"/>
      <c r="P28" s="30"/>
      <c r="Q28" s="30"/>
      <c r="R28" s="30"/>
    </row>
    <row r="29" spans="1:18" x14ac:dyDescent="0.2">
      <c r="A29" s="13"/>
      <c r="B29" s="185" t="s">
        <v>98</v>
      </c>
      <c r="C29" s="188"/>
      <c r="D29" s="230">
        <f>'États détaillés'!D35</f>
        <v>0</v>
      </c>
      <c r="E29" s="136"/>
      <c r="F29" s="223" t="e">
        <f>D29/$D$12</f>
        <v>#DIV/0!</v>
      </c>
      <c r="G29" s="136"/>
      <c r="H29" s="230">
        <f>'États détaillés'!G35</f>
        <v>0</v>
      </c>
      <c r="I29" s="136"/>
      <c r="J29" s="223" t="e">
        <f>H29/$H$12</f>
        <v>#DIV/0!</v>
      </c>
      <c r="K29" s="141"/>
      <c r="L29" s="30"/>
      <c r="M29" s="30"/>
      <c r="N29" s="30"/>
      <c r="O29" s="30"/>
      <c r="P29" s="30"/>
      <c r="Q29" s="30"/>
      <c r="R29" s="30"/>
    </row>
    <row r="30" spans="1:18" x14ac:dyDescent="0.2">
      <c r="A30" s="13"/>
      <c r="B30" s="185" t="s">
        <v>159</v>
      </c>
      <c r="C30" s="188"/>
      <c r="D30" s="230">
        <f>'États détaillés'!D44</f>
        <v>0</v>
      </c>
      <c r="E30" s="136"/>
      <c r="F30" s="223" t="e">
        <f>D30/$D$12</f>
        <v>#DIV/0!</v>
      </c>
      <c r="G30" s="136"/>
      <c r="H30" s="230">
        <f>'États détaillés'!G44</f>
        <v>0</v>
      </c>
      <c r="I30" s="136"/>
      <c r="J30" s="223" t="e">
        <f>H30/$H$12</f>
        <v>#DIV/0!</v>
      </c>
      <c r="K30" s="141"/>
      <c r="L30" s="30"/>
      <c r="M30" s="30"/>
      <c r="N30" s="30"/>
      <c r="O30" s="30"/>
      <c r="P30" s="30"/>
      <c r="Q30" s="30"/>
      <c r="R30" s="30"/>
    </row>
    <row r="31" spans="1:18" x14ac:dyDescent="0.2">
      <c r="A31" s="13"/>
      <c r="B31" s="152"/>
      <c r="C31" s="136"/>
      <c r="D31" s="225"/>
      <c r="E31" s="136"/>
      <c r="F31" s="238" t="s">
        <v>4</v>
      </c>
      <c r="G31" s="136"/>
      <c r="H31" s="136"/>
      <c r="I31" s="136"/>
      <c r="J31" s="238" t="s">
        <v>4</v>
      </c>
      <c r="K31" s="141"/>
      <c r="L31" s="30"/>
      <c r="M31" s="30"/>
      <c r="N31" s="30"/>
      <c r="O31" s="30"/>
      <c r="P31" s="30"/>
      <c r="Q31" s="30"/>
      <c r="R31" s="30"/>
    </row>
    <row r="32" spans="1:18" x14ac:dyDescent="0.2">
      <c r="A32" s="13"/>
      <c r="B32" s="227" t="s">
        <v>99</v>
      </c>
      <c r="C32" s="237"/>
      <c r="D32" s="352">
        <f>SUM(D29:D31)</f>
        <v>0</v>
      </c>
      <c r="E32" s="136"/>
      <c r="F32" s="223" t="e">
        <f>D32/$D$12</f>
        <v>#DIV/0!</v>
      </c>
      <c r="G32" s="136"/>
      <c r="H32" s="352">
        <f>SUM(H29:H31)</f>
        <v>0</v>
      </c>
      <c r="I32" s="136"/>
      <c r="J32" s="223" t="e">
        <f>H32/$H$12</f>
        <v>#DIV/0!</v>
      </c>
      <c r="K32" s="141"/>
      <c r="L32" s="30"/>
      <c r="M32" s="30"/>
      <c r="N32" s="30"/>
      <c r="O32" s="30"/>
      <c r="P32" s="30"/>
      <c r="Q32" s="30"/>
      <c r="R32" s="30"/>
    </row>
    <row r="33" spans="1:18" x14ac:dyDescent="0.2">
      <c r="A33" s="13"/>
      <c r="B33" s="150" t="s">
        <v>188</v>
      </c>
      <c r="C33" s="188"/>
      <c r="D33" s="225"/>
      <c r="E33" s="136"/>
      <c r="F33" s="226"/>
      <c r="G33" s="136"/>
      <c r="H33" s="136"/>
      <c r="I33" s="136"/>
      <c r="J33" s="226"/>
      <c r="K33" s="141"/>
      <c r="L33" s="30"/>
      <c r="M33" s="30"/>
      <c r="N33" s="30"/>
      <c r="O33" s="30"/>
      <c r="P33" s="30"/>
      <c r="Q33" s="30"/>
      <c r="R33" s="30"/>
    </row>
    <row r="34" spans="1:18" ht="18.75" customHeight="1" thickBot="1" x14ac:dyDescent="0.25">
      <c r="A34" s="13"/>
      <c r="B34" s="242"/>
      <c r="C34" s="188"/>
      <c r="D34" s="225"/>
      <c r="E34" s="136"/>
      <c r="F34" s="226"/>
      <c r="G34" s="136"/>
      <c r="H34" s="136"/>
      <c r="I34" s="136"/>
      <c r="J34" s="226"/>
      <c r="K34" s="141"/>
      <c r="L34" s="30"/>
      <c r="M34" s="30"/>
      <c r="N34" s="30"/>
      <c r="O34" s="30"/>
      <c r="P34" s="30"/>
      <c r="Q34" s="30"/>
      <c r="R34" s="30"/>
    </row>
    <row r="35" spans="1:18" ht="13.5" thickBot="1" x14ac:dyDescent="0.25">
      <c r="A35" s="13"/>
      <c r="B35" s="242" t="s">
        <v>265</v>
      </c>
      <c r="C35" s="237"/>
      <c r="D35" s="354">
        <f>D25-D32</f>
        <v>0</v>
      </c>
      <c r="E35" s="136"/>
      <c r="F35" s="223" t="e">
        <f>D35/$D$12</f>
        <v>#DIV/0!</v>
      </c>
      <c r="G35" s="136"/>
      <c r="H35" s="354">
        <f>H25-H32</f>
        <v>0</v>
      </c>
      <c r="I35" s="136"/>
      <c r="J35" s="223" t="e">
        <f>H35/$H$12</f>
        <v>#DIV/0!</v>
      </c>
      <c r="K35" s="141"/>
      <c r="L35" s="30"/>
      <c r="M35" s="30"/>
      <c r="N35" s="30"/>
      <c r="O35" s="30"/>
      <c r="P35" s="30"/>
      <c r="Q35" s="30"/>
      <c r="R35" s="30"/>
    </row>
    <row r="36" spans="1:18" x14ac:dyDescent="0.2">
      <c r="A36" s="13"/>
      <c r="B36" s="152"/>
      <c r="C36" s="136"/>
      <c r="D36" s="136"/>
      <c r="E36" s="136"/>
      <c r="F36" s="238"/>
      <c r="G36" s="136"/>
      <c r="H36" s="136"/>
      <c r="I36" s="136"/>
      <c r="J36" s="238"/>
      <c r="K36" s="141"/>
      <c r="L36" s="30"/>
      <c r="M36" s="30"/>
      <c r="N36" s="30"/>
      <c r="O36" s="30"/>
      <c r="P36" s="30"/>
      <c r="Q36" s="30"/>
      <c r="R36" s="30"/>
    </row>
    <row r="37" spans="1:18" x14ac:dyDescent="0.2">
      <c r="A37" s="13"/>
      <c r="B37" s="152"/>
      <c r="C37" s="136"/>
      <c r="D37" s="136"/>
      <c r="E37" s="136"/>
      <c r="F37" s="238"/>
      <c r="G37" s="136"/>
      <c r="H37" s="136"/>
      <c r="I37" s="136"/>
      <c r="J37" s="238"/>
      <c r="K37" s="141"/>
      <c r="L37" s="30"/>
      <c r="M37" s="30"/>
      <c r="N37" s="30"/>
      <c r="O37" s="30"/>
      <c r="P37" s="30"/>
      <c r="Q37" s="30"/>
      <c r="R37" s="30"/>
    </row>
    <row r="38" spans="1:18" x14ac:dyDescent="0.2">
      <c r="A38" s="13"/>
      <c r="B38" s="152" t="s">
        <v>264</v>
      </c>
      <c r="C38" s="136"/>
      <c r="D38" s="469">
        <v>0</v>
      </c>
      <c r="E38" s="136"/>
      <c r="F38" s="223" t="e">
        <f>D38/$D$12</f>
        <v>#DIV/0!</v>
      </c>
      <c r="G38" s="136"/>
      <c r="H38" s="469">
        <v>0</v>
      </c>
      <c r="I38" s="136"/>
      <c r="J38" s="223" t="e">
        <f>H38/$D$12</f>
        <v>#DIV/0!</v>
      </c>
      <c r="K38" s="141"/>
      <c r="L38" s="30"/>
      <c r="M38" s="30"/>
      <c r="N38" s="30"/>
      <c r="O38" s="30"/>
      <c r="P38" s="30"/>
      <c r="Q38" s="30"/>
      <c r="R38" s="30"/>
    </row>
    <row r="39" spans="1:18" ht="13.5" thickBot="1" x14ac:dyDescent="0.25">
      <c r="A39" s="13"/>
      <c r="B39" s="152"/>
      <c r="C39" s="136"/>
      <c r="D39" s="136"/>
      <c r="E39" s="136"/>
      <c r="F39" s="226"/>
      <c r="G39" s="136"/>
      <c r="H39" s="136"/>
      <c r="I39" s="136"/>
      <c r="J39" s="226"/>
      <c r="K39" s="141"/>
      <c r="L39" s="30"/>
      <c r="M39" s="30"/>
      <c r="N39" s="30"/>
      <c r="O39" s="30"/>
      <c r="P39" s="30"/>
      <c r="Q39" s="30"/>
      <c r="R39" s="30"/>
    </row>
    <row r="40" spans="1:18" ht="13.5" thickBot="1" x14ac:dyDescent="0.25">
      <c r="A40" s="13"/>
      <c r="B40" s="242" t="s">
        <v>266</v>
      </c>
      <c r="C40" s="136"/>
      <c r="D40" s="423">
        <f>D35-D38</f>
        <v>0</v>
      </c>
      <c r="E40" s="136"/>
      <c r="F40" s="223" t="e">
        <f>D40/$D$12</f>
        <v>#DIV/0!</v>
      </c>
      <c r="G40" s="136"/>
      <c r="H40" s="423">
        <f>H35-H38</f>
        <v>0</v>
      </c>
      <c r="I40" s="136"/>
      <c r="J40" s="223" t="e">
        <f>H40/$D$12</f>
        <v>#DIV/0!</v>
      </c>
      <c r="K40" s="141"/>
      <c r="L40" s="30"/>
      <c r="M40" s="30"/>
      <c r="N40" s="30"/>
      <c r="O40" s="30"/>
      <c r="P40" s="30"/>
      <c r="Q40" s="30"/>
      <c r="R40" s="30"/>
    </row>
    <row r="41" spans="1:18" x14ac:dyDescent="0.2">
      <c r="A41" s="13"/>
      <c r="B41" s="152"/>
      <c r="C41" s="136"/>
      <c r="D41" s="136"/>
      <c r="E41" s="136"/>
      <c r="F41" s="238"/>
      <c r="G41" s="136"/>
      <c r="H41" s="136"/>
      <c r="I41" s="136"/>
      <c r="J41" s="238"/>
      <c r="K41" s="141"/>
      <c r="L41" s="30"/>
      <c r="M41" s="30"/>
      <c r="N41" s="30"/>
      <c r="O41" s="30"/>
      <c r="P41" s="30"/>
      <c r="Q41" s="30"/>
      <c r="R41" s="30"/>
    </row>
    <row r="42" spans="1:18" x14ac:dyDescent="0.2">
      <c r="A42" s="17"/>
      <c r="B42" s="243"/>
      <c r="C42" s="134"/>
      <c r="D42" s="134"/>
      <c r="E42" s="134"/>
      <c r="F42" s="244" t="s">
        <v>4</v>
      </c>
      <c r="G42" s="134"/>
      <c r="H42" s="134"/>
      <c r="I42" s="134"/>
      <c r="J42" s="244" t="s">
        <v>4</v>
      </c>
      <c r="K42" s="147"/>
      <c r="L42" s="30"/>
      <c r="M42" s="30"/>
      <c r="N42" s="30"/>
      <c r="O42" s="30"/>
      <c r="P42" s="30"/>
      <c r="Q42" s="30"/>
      <c r="R42" s="30"/>
    </row>
    <row r="43" spans="1:18" x14ac:dyDescent="0.2">
      <c r="K43" s="30"/>
      <c r="L43" s="30"/>
      <c r="M43" s="30"/>
      <c r="N43" s="30"/>
      <c r="O43" s="30"/>
      <c r="P43" s="30"/>
      <c r="Q43" s="30"/>
      <c r="R43" s="30"/>
    </row>
    <row r="44" spans="1:18" x14ac:dyDescent="0.2">
      <c r="B44" s="31"/>
      <c r="C44" s="30"/>
      <c r="D44" s="30"/>
      <c r="F44" s="32" t="s">
        <v>4</v>
      </c>
      <c r="G44" s="30"/>
      <c r="H44" s="30"/>
      <c r="J44" s="32" t="s">
        <v>4</v>
      </c>
      <c r="K44" s="30"/>
      <c r="L44" s="30"/>
      <c r="M44" s="30"/>
      <c r="N44" s="30"/>
      <c r="O44" s="30"/>
      <c r="P44" s="30"/>
      <c r="Q44" s="30"/>
      <c r="R44" s="30"/>
    </row>
    <row r="45" spans="1:18" x14ac:dyDescent="0.2">
      <c r="B45" s="30"/>
      <c r="C45" s="30"/>
      <c r="D45" s="30"/>
      <c r="F45" s="30"/>
      <c r="G45" s="30"/>
      <c r="H45" s="30"/>
      <c r="J45" s="30"/>
      <c r="K45" s="30"/>
      <c r="L45" s="30"/>
      <c r="M45" s="30"/>
      <c r="N45" s="30"/>
      <c r="O45" s="30"/>
      <c r="P45" s="30"/>
      <c r="Q45" s="30"/>
      <c r="R45" s="30"/>
    </row>
    <row r="46" spans="1:18" x14ac:dyDescent="0.2">
      <c r="B46" s="30"/>
      <c r="C46" s="30"/>
      <c r="D46" s="30"/>
      <c r="F46" s="30"/>
      <c r="G46" s="30"/>
      <c r="H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1:18" x14ac:dyDescent="0.2">
      <c r="B47" s="30"/>
      <c r="C47" s="30"/>
      <c r="D47" s="30"/>
      <c r="F47" s="30"/>
      <c r="G47" s="30"/>
      <c r="H47" s="30"/>
      <c r="J47" s="30"/>
      <c r="K47" s="30"/>
      <c r="L47" s="30"/>
      <c r="M47" s="30"/>
      <c r="N47" s="30"/>
      <c r="O47" s="30"/>
      <c r="P47" s="30"/>
      <c r="Q47" s="30"/>
      <c r="R47" s="30"/>
    </row>
    <row r="48" spans="1:18" x14ac:dyDescent="0.2">
      <c r="B48" s="30"/>
      <c r="C48" s="30"/>
      <c r="D48" s="30"/>
      <c r="F48" s="30"/>
      <c r="G48" s="30"/>
      <c r="H48" s="30"/>
      <c r="J48" s="30"/>
      <c r="K48" s="30"/>
      <c r="L48" s="30"/>
      <c r="M48" s="30"/>
      <c r="N48" s="30"/>
      <c r="O48" s="30"/>
      <c r="P48" s="30"/>
      <c r="Q48" s="30"/>
      <c r="R48" s="30"/>
    </row>
    <row r="49" spans="2:18" x14ac:dyDescent="0.2">
      <c r="B49" s="30"/>
      <c r="C49" s="30"/>
      <c r="D49" s="30"/>
      <c r="F49" s="30"/>
      <c r="G49" s="30"/>
      <c r="H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2:18" x14ac:dyDescent="0.2">
      <c r="B50" s="30"/>
      <c r="C50" s="30"/>
      <c r="D50" s="30"/>
      <c r="F50" s="30"/>
      <c r="G50" s="30"/>
      <c r="H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2:18" x14ac:dyDescent="0.2">
      <c r="B51" s="30"/>
      <c r="C51" s="30"/>
      <c r="D51" s="30"/>
      <c r="F51" s="30"/>
      <c r="G51" s="30"/>
      <c r="H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2:18" x14ac:dyDescent="0.2">
      <c r="B52" s="30"/>
      <c r="C52" s="30"/>
      <c r="D52" s="30"/>
      <c r="F52" s="30"/>
      <c r="G52" s="30"/>
      <c r="H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2:18" x14ac:dyDescent="0.2">
      <c r="B53" s="30"/>
      <c r="C53" s="30"/>
      <c r="D53" s="30"/>
      <c r="F53" s="30"/>
      <c r="G53" s="30"/>
      <c r="H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2:18" x14ac:dyDescent="0.2">
      <c r="B54" s="30"/>
      <c r="C54" s="30"/>
      <c r="D54" s="30"/>
      <c r="F54" s="30"/>
      <c r="G54" s="30"/>
      <c r="H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2:18" x14ac:dyDescent="0.2">
      <c r="B55" s="30"/>
      <c r="C55" s="30"/>
      <c r="D55" s="30"/>
      <c r="F55" s="30"/>
      <c r="G55" s="30"/>
      <c r="H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2:18" x14ac:dyDescent="0.2">
      <c r="B56" s="30"/>
      <c r="C56" s="30"/>
      <c r="D56" s="30"/>
      <c r="F56" s="30"/>
      <c r="G56" s="30"/>
      <c r="H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2:18" x14ac:dyDescent="0.2">
      <c r="B57" s="30"/>
      <c r="C57" s="30"/>
      <c r="D57" s="30"/>
      <c r="F57" s="30"/>
      <c r="G57" s="30"/>
      <c r="H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2:18" x14ac:dyDescent="0.2">
      <c r="B58" s="30"/>
      <c r="C58" s="30"/>
      <c r="D58" s="30"/>
      <c r="F58" s="30"/>
      <c r="G58" s="30"/>
      <c r="H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2:18" x14ac:dyDescent="0.2">
      <c r="B59" s="30"/>
      <c r="C59" s="30"/>
      <c r="D59" s="30"/>
      <c r="F59" s="30"/>
      <c r="G59" s="30"/>
      <c r="H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2:18" x14ac:dyDescent="0.2">
      <c r="B60" s="30"/>
      <c r="C60" s="30"/>
      <c r="D60" s="30"/>
      <c r="F60" s="30"/>
      <c r="G60" s="30"/>
      <c r="H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2:18" x14ac:dyDescent="0.2">
      <c r="B61" s="30"/>
      <c r="C61" s="30"/>
      <c r="D61" s="30"/>
      <c r="F61" s="30"/>
      <c r="G61" s="30"/>
      <c r="H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2:18" x14ac:dyDescent="0.2">
      <c r="B62" s="30"/>
      <c r="C62" s="30"/>
      <c r="D62" s="30"/>
      <c r="F62" s="30"/>
      <c r="G62" s="30"/>
      <c r="H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2:18" x14ac:dyDescent="0.2">
      <c r="B63" s="30"/>
      <c r="C63" s="30"/>
      <c r="D63" s="30"/>
      <c r="F63" s="30"/>
      <c r="G63" s="30"/>
      <c r="H63" s="30"/>
      <c r="J63" s="30"/>
      <c r="K63" s="30"/>
      <c r="L63" s="30"/>
      <c r="M63" s="30"/>
      <c r="N63" s="30"/>
      <c r="O63" s="30"/>
      <c r="P63" s="30"/>
      <c r="Q63" s="30"/>
      <c r="R63" s="30"/>
    </row>
    <row r="64" spans="2:18" x14ac:dyDescent="0.2">
      <c r="B64" s="30"/>
      <c r="C64" s="30"/>
      <c r="D64" s="30"/>
      <c r="F64" s="30"/>
      <c r="G64" s="30"/>
      <c r="H64" s="30"/>
      <c r="J64" s="30"/>
      <c r="K64" s="30"/>
      <c r="L64" s="30"/>
      <c r="M64" s="30"/>
      <c r="N64" s="30"/>
      <c r="O64" s="30"/>
      <c r="P64" s="30"/>
      <c r="Q64" s="30"/>
      <c r="R64" s="30"/>
    </row>
  </sheetData>
  <sheetProtection sheet="1" objects="1" scenarios="1"/>
  <mergeCells count="1">
    <mergeCell ref="B2:D2"/>
  </mergeCells>
  <phoneticPr fontId="0" type="noConversion"/>
  <pageMargins left="0.78740157499999996" right="0.38" top="0.984251969" bottom="0.984251969" header="0.4921259845" footer="0.4921259845"/>
  <pageSetup firstPageNumber="12" orientation="portrait" useFirstPageNumber="1" horizontalDpi="4294967292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78"/>
  <sheetViews>
    <sheetView zoomScale="85" zoomScaleNormal="85" workbookViewId="0">
      <selection activeCell="N51" sqref="N51"/>
    </sheetView>
  </sheetViews>
  <sheetFormatPr baseColWidth="10" defaultRowHeight="12.75" x14ac:dyDescent="0.2"/>
  <cols>
    <col min="1" max="1" width="2.85546875" customWidth="1"/>
    <col min="2" max="2" width="2.140625" customWidth="1"/>
    <col min="3" max="3" width="4.42578125" customWidth="1"/>
    <col min="5" max="5" width="13.140625" customWidth="1"/>
    <col min="6" max="6" width="14.7109375" customWidth="1"/>
    <col min="7" max="7" width="10.28515625" customWidth="1"/>
    <col min="8" max="8" width="9.5703125" customWidth="1"/>
    <col min="10" max="10" width="10" customWidth="1"/>
    <col min="11" max="11" width="10.85546875" customWidth="1"/>
    <col min="12" max="12" width="2.7109375" customWidth="1"/>
  </cols>
  <sheetData>
    <row r="1" spans="1:13" ht="20.25" x14ac:dyDescent="0.3">
      <c r="B1" s="572" t="s">
        <v>122</v>
      </c>
      <c r="C1" s="572"/>
      <c r="D1" s="572"/>
      <c r="E1" s="572"/>
      <c r="F1" s="572"/>
      <c r="G1" s="91"/>
      <c r="H1" s="77"/>
      <c r="I1" s="92"/>
      <c r="J1" s="92"/>
      <c r="K1" s="77"/>
    </row>
    <row r="2" spans="1:13" ht="19.5" x14ac:dyDescent="0.35">
      <c r="B2" s="569" t="str">
        <f>Coût!$A$3</f>
        <v>Jos Bleau inc.</v>
      </c>
      <c r="C2" s="570"/>
      <c r="D2" s="570"/>
      <c r="E2" s="570"/>
      <c r="F2" s="570"/>
      <c r="G2" s="571"/>
      <c r="H2" s="77"/>
      <c r="I2" s="92"/>
      <c r="J2" s="92"/>
      <c r="K2" s="77"/>
    </row>
    <row r="3" spans="1:13" ht="14.25" customHeight="1" x14ac:dyDescent="0.3">
      <c r="B3" s="41"/>
      <c r="C3" s="60"/>
      <c r="D3" s="60"/>
      <c r="E3" s="60"/>
      <c r="F3" s="60"/>
      <c r="G3" s="60"/>
      <c r="H3" s="60"/>
      <c r="I3" s="93"/>
      <c r="J3" s="93"/>
      <c r="K3" s="60"/>
    </row>
    <row r="4" spans="1:13" x14ac:dyDescent="0.2">
      <c r="A4" s="7"/>
      <c r="B4" s="61"/>
      <c r="C4" s="61"/>
      <c r="D4" s="61"/>
      <c r="E4" s="94"/>
      <c r="F4" s="61"/>
      <c r="G4" s="95"/>
      <c r="H4" s="61"/>
      <c r="I4" s="96"/>
      <c r="J4" s="96"/>
      <c r="K4" s="61"/>
      <c r="L4" s="12"/>
    </row>
    <row r="5" spans="1:13" ht="19.5" thickBot="1" x14ac:dyDescent="0.35">
      <c r="A5" s="13"/>
      <c r="B5" s="63"/>
      <c r="C5" s="127" t="s">
        <v>123</v>
      </c>
      <c r="D5" s="97"/>
      <c r="E5" s="97"/>
      <c r="F5" s="97"/>
      <c r="G5" s="98"/>
      <c r="H5" s="97"/>
      <c r="I5" s="99"/>
      <c r="J5" s="98"/>
      <c r="K5" s="97"/>
      <c r="L5" s="14"/>
    </row>
    <row r="6" spans="1:13" ht="16.5" thickBot="1" x14ac:dyDescent="0.3">
      <c r="A6" s="13"/>
      <c r="B6" s="100"/>
      <c r="C6" s="61"/>
      <c r="D6" s="61"/>
      <c r="E6" s="61"/>
      <c r="F6" s="61"/>
      <c r="G6" s="470" t="s">
        <v>124</v>
      </c>
      <c r="H6" s="101"/>
      <c r="I6" s="96"/>
      <c r="J6" s="470" t="s">
        <v>125</v>
      </c>
      <c r="K6" s="355"/>
      <c r="L6" s="14"/>
    </row>
    <row r="7" spans="1:13" x14ac:dyDescent="0.2">
      <c r="A7" s="13"/>
      <c r="B7" s="102"/>
      <c r="C7" s="66" t="s">
        <v>126</v>
      </c>
      <c r="D7" s="63"/>
      <c r="E7" s="63"/>
      <c r="F7" s="63"/>
      <c r="G7" s="63"/>
      <c r="H7" s="63"/>
      <c r="I7" s="103"/>
      <c r="J7" s="103"/>
      <c r="K7" s="64"/>
      <c r="L7" s="14"/>
    </row>
    <row r="8" spans="1:13" x14ac:dyDescent="0.2">
      <c r="A8" s="13"/>
      <c r="B8" s="102"/>
      <c r="C8" s="63"/>
      <c r="D8" s="63" t="s">
        <v>127</v>
      </c>
      <c r="E8" s="63"/>
      <c r="F8" s="73" t="s">
        <v>4</v>
      </c>
      <c r="G8" s="104">
        <f>'Budget an 1'!O64</f>
        <v>0</v>
      </c>
      <c r="H8" s="103"/>
      <c r="I8" s="103"/>
      <c r="J8" s="104">
        <f>'Budget an 2'!O63</f>
        <v>0</v>
      </c>
      <c r="K8" s="64"/>
      <c r="L8" s="14"/>
    </row>
    <row r="9" spans="1:13" x14ac:dyDescent="0.2">
      <c r="A9" s="13"/>
      <c r="B9" s="102"/>
      <c r="C9" s="63"/>
      <c r="D9" s="63" t="s">
        <v>128</v>
      </c>
      <c r="E9" s="63"/>
      <c r="F9" s="73" t="s">
        <v>4</v>
      </c>
      <c r="G9" s="104">
        <f>Ventes!S39</f>
        <v>0</v>
      </c>
      <c r="H9" s="103"/>
      <c r="I9" s="103"/>
      <c r="J9" s="104">
        <f>'Ventes an 2'!S40</f>
        <v>0</v>
      </c>
      <c r="K9" s="64"/>
      <c r="L9" s="14"/>
    </row>
    <row r="10" spans="1:13" x14ac:dyDescent="0.2">
      <c r="A10" s="13"/>
      <c r="B10" s="102"/>
      <c r="C10" s="63"/>
      <c r="D10" s="74" t="s">
        <v>129</v>
      </c>
      <c r="E10" s="63"/>
      <c r="F10" s="73" t="s">
        <v>4</v>
      </c>
      <c r="G10" s="104">
        <f>'États réultats'!D16</f>
        <v>0</v>
      </c>
      <c r="H10" s="103"/>
      <c r="I10" s="103"/>
      <c r="J10" s="104">
        <f>'États réultats'!H16</f>
        <v>0</v>
      </c>
      <c r="K10" s="64"/>
      <c r="L10" s="14"/>
    </row>
    <row r="11" spans="1:13" ht="13.5" thickBot="1" x14ac:dyDescent="0.25">
      <c r="A11" s="13"/>
      <c r="B11" s="102"/>
      <c r="C11" s="41"/>
      <c r="D11" s="63"/>
      <c r="E11" s="72" t="s">
        <v>130</v>
      </c>
      <c r="F11" s="63"/>
      <c r="G11" s="103" t="s">
        <v>4</v>
      </c>
      <c r="H11" s="105">
        <f>SUM(G8:G10)</f>
        <v>0</v>
      </c>
      <c r="I11" s="103"/>
      <c r="J11" s="103" t="s">
        <v>4</v>
      </c>
      <c r="K11" s="106">
        <f>SUM(J8:J10)</f>
        <v>0</v>
      </c>
      <c r="L11" s="14"/>
    </row>
    <row r="12" spans="1:13" x14ac:dyDescent="0.2">
      <c r="A12" s="13"/>
      <c r="B12" s="102"/>
      <c r="C12" s="63"/>
      <c r="D12" s="63"/>
      <c r="E12" s="63"/>
      <c r="F12" s="103"/>
      <c r="G12" s="63"/>
      <c r="H12" s="63"/>
      <c r="I12" s="103"/>
      <c r="J12" s="103"/>
      <c r="K12" s="64"/>
      <c r="L12" s="14"/>
    </row>
    <row r="13" spans="1:13" x14ac:dyDescent="0.2">
      <c r="A13" s="13"/>
      <c r="B13" s="102"/>
      <c r="C13" s="66" t="s">
        <v>131</v>
      </c>
      <c r="D13" s="63"/>
      <c r="E13" s="63"/>
      <c r="F13" s="103"/>
      <c r="G13" s="63"/>
      <c r="H13" s="63"/>
      <c r="I13" s="103"/>
      <c r="J13" s="103"/>
      <c r="K13" s="64"/>
      <c r="L13" s="14"/>
    </row>
    <row r="14" spans="1:13" x14ac:dyDescent="0.2">
      <c r="A14" s="13"/>
      <c r="B14" s="102"/>
      <c r="C14" s="66"/>
      <c r="D14" s="63"/>
      <c r="E14" s="63"/>
      <c r="F14" s="103"/>
      <c r="G14" s="63"/>
      <c r="H14" s="63"/>
      <c r="I14" s="107"/>
      <c r="J14" s="103"/>
      <c r="K14" s="64"/>
      <c r="L14" s="14"/>
      <c r="M14" s="43"/>
    </row>
    <row r="15" spans="1:13" x14ac:dyDescent="0.2">
      <c r="A15" s="13"/>
      <c r="B15" s="102"/>
      <c r="C15" s="66"/>
      <c r="D15" s="49" t="str">
        <f>amort!B11</f>
        <v>Équipements informatiques</v>
      </c>
      <c r="E15" s="63"/>
      <c r="F15" s="107">
        <f>amort!E11</f>
        <v>0</v>
      </c>
      <c r="G15" s="63"/>
      <c r="H15" s="63"/>
      <c r="I15" s="107">
        <f>amort!E30</f>
        <v>0</v>
      </c>
      <c r="J15" s="103"/>
      <c r="K15" s="64"/>
      <c r="L15" s="14"/>
    </row>
    <row r="16" spans="1:13" x14ac:dyDescent="0.2">
      <c r="A16" s="13"/>
      <c r="B16" s="102"/>
      <c r="C16" s="66"/>
      <c r="D16" s="63" t="s">
        <v>247</v>
      </c>
      <c r="E16" s="63"/>
      <c r="F16" s="108">
        <f>-amort!K11</f>
        <v>0</v>
      </c>
      <c r="G16" s="109">
        <f>SUM(F15:F16)</f>
        <v>0</v>
      </c>
      <c r="H16" s="63"/>
      <c r="I16" s="108">
        <f>-amort!K30</f>
        <v>0</v>
      </c>
      <c r="J16" s="109">
        <f>SUM(I15:I16)</f>
        <v>0</v>
      </c>
      <c r="K16" s="64"/>
      <c r="L16" s="14"/>
    </row>
    <row r="17" spans="1:12" x14ac:dyDescent="0.2">
      <c r="A17" s="13"/>
      <c r="B17" s="102"/>
      <c r="C17" s="66"/>
      <c r="D17" s="49" t="str">
        <f>amort!B13</f>
        <v>Équipements de bureau</v>
      </c>
      <c r="E17" s="63"/>
      <c r="F17" s="107">
        <f>amort!E13</f>
        <v>0</v>
      </c>
      <c r="G17" s="63"/>
      <c r="H17" s="63"/>
      <c r="I17" s="107">
        <f>amort!E32</f>
        <v>0</v>
      </c>
      <c r="J17" s="103"/>
      <c r="K17" s="64"/>
      <c r="L17" s="14"/>
    </row>
    <row r="18" spans="1:12" x14ac:dyDescent="0.2">
      <c r="A18" s="13"/>
      <c r="B18" s="102"/>
      <c r="C18" s="66"/>
      <c r="D18" s="63" t="s">
        <v>247</v>
      </c>
      <c r="E18" s="63"/>
      <c r="F18" s="108">
        <f>-amort!K13</f>
        <v>0</v>
      </c>
      <c r="G18" s="109">
        <f>SUM(F17:F18)</f>
        <v>0</v>
      </c>
      <c r="H18" s="63"/>
      <c r="I18" s="108">
        <f>-amort!K32</f>
        <v>0</v>
      </c>
      <c r="J18" s="109">
        <f>SUM(I17:I18)</f>
        <v>0</v>
      </c>
      <c r="K18" s="64"/>
      <c r="L18" s="14"/>
    </row>
    <row r="19" spans="1:12" x14ac:dyDescent="0.2">
      <c r="A19" s="13"/>
      <c r="B19" s="102"/>
      <c r="C19" s="66"/>
      <c r="D19" s="63" t="s">
        <v>245</v>
      </c>
      <c r="E19" s="63"/>
      <c r="F19" s="107">
        <f>amort!E15</f>
        <v>0</v>
      </c>
      <c r="G19" s="386"/>
      <c r="H19" s="63"/>
      <c r="I19" s="107">
        <f>amort!E34</f>
        <v>0</v>
      </c>
      <c r="J19" s="386"/>
      <c r="K19" s="64"/>
      <c r="L19" s="14"/>
    </row>
    <row r="20" spans="1:12" x14ac:dyDescent="0.2">
      <c r="A20" s="13"/>
      <c r="B20" s="102"/>
      <c r="C20" s="66"/>
      <c r="D20" s="387" t="s">
        <v>248</v>
      </c>
      <c r="E20" s="63"/>
      <c r="F20" s="108">
        <f>-amort!K15</f>
        <v>0</v>
      </c>
      <c r="G20" s="109">
        <f>SUM(F19:F20)</f>
        <v>0</v>
      </c>
      <c r="H20" s="63"/>
      <c r="I20" s="391">
        <f>-amort!K34</f>
        <v>0</v>
      </c>
      <c r="J20" s="109">
        <f>SUM(I19:I20)</f>
        <v>0</v>
      </c>
      <c r="K20" s="64"/>
      <c r="L20" s="14"/>
    </row>
    <row r="21" spans="1:12" x14ac:dyDescent="0.2">
      <c r="A21" s="13"/>
      <c r="B21" s="102"/>
      <c r="C21" s="66"/>
      <c r="D21" s="110" t="str">
        <f>amort!B17</f>
        <v>Améliorations locatives</v>
      </c>
      <c r="E21" s="63"/>
      <c r="F21" s="107">
        <f>amort!E17</f>
        <v>0</v>
      </c>
      <c r="G21" s="63"/>
      <c r="H21" s="63"/>
      <c r="I21" s="107">
        <f>amort!E36</f>
        <v>0</v>
      </c>
      <c r="J21" s="103"/>
      <c r="K21" s="64"/>
      <c r="L21" s="14"/>
    </row>
    <row r="22" spans="1:12" x14ac:dyDescent="0.2">
      <c r="A22" s="13"/>
      <c r="B22" s="102"/>
      <c r="C22" s="66"/>
      <c r="D22" s="63" t="s">
        <v>247</v>
      </c>
      <c r="E22" s="63"/>
      <c r="F22" s="108">
        <f>-amort!K17</f>
        <v>0</v>
      </c>
      <c r="G22" s="109">
        <f>SUM(F21:F22)</f>
        <v>0</v>
      </c>
      <c r="H22" s="63"/>
      <c r="I22" s="108">
        <f>-amort!K36</f>
        <v>0</v>
      </c>
      <c r="J22" s="109">
        <f>SUM(I21:I22)</f>
        <v>0</v>
      </c>
      <c r="K22" s="64"/>
      <c r="L22" s="14"/>
    </row>
    <row r="23" spans="1:12" x14ac:dyDescent="0.2">
      <c r="A23" s="13"/>
      <c r="B23" s="102"/>
      <c r="C23" s="66"/>
      <c r="D23" s="110" t="str">
        <f>amort!B19</f>
        <v xml:space="preserve">Autres </v>
      </c>
      <c r="E23" s="63"/>
      <c r="F23" s="107">
        <f>amort!E19</f>
        <v>0</v>
      </c>
      <c r="G23" s="63"/>
      <c r="H23" s="63"/>
      <c r="I23" s="107">
        <f>amort!E38</f>
        <v>0</v>
      </c>
      <c r="J23" s="103"/>
      <c r="K23" s="64"/>
      <c r="L23" s="14"/>
    </row>
    <row r="24" spans="1:12" x14ac:dyDescent="0.2">
      <c r="A24" s="13"/>
      <c r="B24" s="102"/>
      <c r="C24" s="66"/>
      <c r="D24" s="63" t="s">
        <v>247</v>
      </c>
      <c r="E24" s="63"/>
      <c r="F24" s="108">
        <f>-amort!K19</f>
        <v>0</v>
      </c>
      <c r="G24" s="109">
        <f>SUM(F23:F24)</f>
        <v>0</v>
      </c>
      <c r="H24" s="63"/>
      <c r="I24" s="108">
        <f>-amort!K38</f>
        <v>0</v>
      </c>
      <c r="J24" s="109">
        <f>SUM(I23:I24)</f>
        <v>0</v>
      </c>
      <c r="K24" s="64"/>
      <c r="L24" s="14"/>
    </row>
    <row r="25" spans="1:12" x14ac:dyDescent="0.2">
      <c r="A25" s="13"/>
      <c r="B25" s="102"/>
      <c r="C25" s="66"/>
      <c r="D25" s="110" t="str">
        <f>amort!B21</f>
        <v>Frais initiaux</v>
      </c>
      <c r="E25" s="63"/>
      <c r="F25" s="49">
        <f>amort!E21</f>
        <v>0</v>
      </c>
      <c r="G25" s="63"/>
      <c r="H25" s="63"/>
      <c r="I25" s="107">
        <f>amort!E40</f>
        <v>0</v>
      </c>
      <c r="J25" s="103"/>
      <c r="K25" s="64"/>
      <c r="L25" s="14"/>
    </row>
    <row r="26" spans="1:12" x14ac:dyDescent="0.2">
      <c r="A26" s="13"/>
      <c r="B26" s="102"/>
      <c r="C26" s="66"/>
      <c r="D26" s="63" t="s">
        <v>247</v>
      </c>
      <c r="E26" s="63"/>
      <c r="F26" s="108">
        <f>-amort!K21</f>
        <v>0</v>
      </c>
      <c r="G26" s="109">
        <f>SUM(F25:F26)</f>
        <v>0</v>
      </c>
      <c r="H26" s="63"/>
      <c r="I26" s="108">
        <f>-amort!K40</f>
        <v>0</v>
      </c>
      <c r="J26" s="109">
        <f>SUM(I25:I26)</f>
        <v>0</v>
      </c>
      <c r="K26" s="64"/>
      <c r="L26" s="14"/>
    </row>
    <row r="27" spans="1:12" x14ac:dyDescent="0.2">
      <c r="A27" s="13"/>
      <c r="B27" s="102"/>
      <c r="C27" s="63"/>
      <c r="D27" s="63"/>
      <c r="E27" s="63"/>
      <c r="F27" s="63"/>
      <c r="G27" s="103" t="s">
        <v>4</v>
      </c>
      <c r="H27" s="103"/>
      <c r="I27" s="103"/>
      <c r="J27" s="103" t="s">
        <v>4</v>
      </c>
      <c r="K27" s="64"/>
      <c r="L27" s="14"/>
    </row>
    <row r="28" spans="1:12" ht="13.5" thickBot="1" x14ac:dyDescent="0.25">
      <c r="A28" s="13"/>
      <c r="B28" s="102"/>
      <c r="C28" s="41"/>
      <c r="D28" s="63"/>
      <c r="E28" s="72" t="s">
        <v>132</v>
      </c>
      <c r="F28" s="103"/>
      <c r="G28" s="63"/>
      <c r="H28" s="111">
        <f>SUM(G15:G26)</f>
        <v>0</v>
      </c>
      <c r="I28" s="103"/>
      <c r="J28" s="63"/>
      <c r="K28" s="112">
        <f>SUM(J15:J26)</f>
        <v>0</v>
      </c>
      <c r="L28" s="14"/>
    </row>
    <row r="29" spans="1:12" ht="13.5" thickBot="1" x14ac:dyDescent="0.25">
      <c r="A29" s="13"/>
      <c r="B29" s="102"/>
      <c r="C29" s="63"/>
      <c r="D29" s="63"/>
      <c r="E29" s="63"/>
      <c r="F29" s="63"/>
      <c r="G29" s="63"/>
      <c r="H29" s="63"/>
      <c r="I29" s="63"/>
      <c r="J29" s="63"/>
      <c r="K29" s="64"/>
      <c r="L29" s="14"/>
    </row>
    <row r="30" spans="1:12" ht="15" customHeight="1" thickBot="1" x14ac:dyDescent="0.3">
      <c r="A30" s="13"/>
      <c r="B30" s="102"/>
      <c r="C30" s="70" t="s">
        <v>133</v>
      </c>
      <c r="D30" s="63"/>
      <c r="E30" s="41"/>
      <c r="F30" s="63"/>
      <c r="G30" s="113" t="s">
        <v>4</v>
      </c>
      <c r="H30" s="382">
        <f>H11+H28</f>
        <v>0</v>
      </c>
      <c r="I30" s="103"/>
      <c r="J30" s="113" t="s">
        <v>4</v>
      </c>
      <c r="K30" s="383">
        <f>SUM(K11:K28)</f>
        <v>0</v>
      </c>
      <c r="L30" s="14"/>
    </row>
    <row r="31" spans="1:12" x14ac:dyDescent="0.2">
      <c r="A31" s="13"/>
      <c r="B31" s="114"/>
      <c r="C31" s="76"/>
      <c r="D31" s="53"/>
      <c r="E31" s="53"/>
      <c r="F31" s="104"/>
      <c r="G31" s="53"/>
      <c r="H31" s="53"/>
      <c r="I31" s="104"/>
      <c r="J31" s="104"/>
      <c r="K31" s="54"/>
      <c r="L31" s="14"/>
    </row>
    <row r="32" spans="1:12" x14ac:dyDescent="0.2">
      <c r="A32" s="13"/>
      <c r="B32" s="63"/>
      <c r="C32" s="63"/>
      <c r="D32" s="63"/>
      <c r="E32" s="63"/>
      <c r="F32" s="103"/>
      <c r="G32" s="63"/>
      <c r="H32" s="63"/>
      <c r="I32" s="103"/>
      <c r="J32" s="103"/>
      <c r="K32" s="63"/>
      <c r="L32" s="14"/>
    </row>
    <row r="33" spans="1:12" ht="18.75" x14ac:dyDescent="0.3">
      <c r="A33" s="13"/>
      <c r="B33" s="63"/>
      <c r="C33" s="127" t="s">
        <v>134</v>
      </c>
      <c r="D33" s="115"/>
      <c r="E33" s="115"/>
      <c r="F33" s="116"/>
      <c r="G33" s="115"/>
      <c r="H33" s="115"/>
      <c r="I33" s="116"/>
      <c r="J33" s="116"/>
      <c r="K33" s="115"/>
      <c r="L33" s="14"/>
    </row>
    <row r="34" spans="1:12" x14ac:dyDescent="0.2">
      <c r="A34" s="13"/>
      <c r="B34" s="100"/>
      <c r="C34" s="117" t="s">
        <v>135</v>
      </c>
      <c r="D34" s="61"/>
      <c r="E34" s="61"/>
      <c r="F34" s="96"/>
      <c r="G34" s="61"/>
      <c r="H34" s="61"/>
      <c r="I34" s="96"/>
      <c r="J34" s="96"/>
      <c r="K34" s="62"/>
      <c r="L34" s="14"/>
    </row>
    <row r="35" spans="1:12" x14ac:dyDescent="0.2">
      <c r="A35" s="13"/>
      <c r="B35" s="102"/>
      <c r="C35" s="75"/>
      <c r="D35" s="63" t="s">
        <v>136</v>
      </c>
      <c r="E35" s="63"/>
      <c r="F35" s="73" t="s">
        <v>4</v>
      </c>
      <c r="G35" s="471">
        <v>0</v>
      </c>
      <c r="H35" s="103"/>
      <c r="I35" s="103"/>
      <c r="J35" s="471">
        <v>0</v>
      </c>
      <c r="K35" s="64"/>
      <c r="L35" s="14"/>
    </row>
    <row r="36" spans="1:12" x14ac:dyDescent="0.2">
      <c r="A36" s="13"/>
      <c r="B36" s="102"/>
      <c r="C36" s="75"/>
      <c r="D36" s="63" t="s">
        <v>267</v>
      </c>
      <c r="E36" s="63"/>
      <c r="F36" s="73"/>
      <c r="G36" s="424">
        <f>'États réultats'!D38</f>
        <v>0</v>
      </c>
      <c r="H36" s="103"/>
      <c r="I36" s="103"/>
      <c r="J36" s="424">
        <f>'États réultats'!H38</f>
        <v>0</v>
      </c>
      <c r="K36" s="64"/>
      <c r="L36" s="14"/>
    </row>
    <row r="37" spans="1:12" x14ac:dyDescent="0.2">
      <c r="A37" s="13"/>
      <c r="B37" s="102"/>
      <c r="C37" s="75"/>
      <c r="D37" s="63" t="s">
        <v>259</v>
      </c>
      <c r="E37" s="63"/>
      <c r="F37" s="387"/>
      <c r="G37" s="104">
        <f>'Budget an 1'!O58-'Budget an 1'!O44</f>
        <v>0</v>
      </c>
      <c r="H37" s="103"/>
      <c r="I37" s="103"/>
      <c r="J37" s="104">
        <f>G37+('Budget an 2'!O57-'Budget an 2'!O43)</f>
        <v>0</v>
      </c>
      <c r="K37" s="64"/>
      <c r="L37" s="14"/>
    </row>
    <row r="38" spans="1:12" x14ac:dyDescent="0.2">
      <c r="A38" s="13"/>
      <c r="B38" s="102"/>
      <c r="C38" s="63"/>
      <c r="D38" s="63" t="s">
        <v>251</v>
      </c>
      <c r="E38" s="63"/>
      <c r="F38" s="63"/>
      <c r="G38" s="104">
        <f>'Budget an 1'!O56-('Budget an 1'!O46)</f>
        <v>0</v>
      </c>
      <c r="H38" s="103"/>
      <c r="I38" s="103"/>
      <c r="J38" s="104">
        <f>(G38+'Budget an 2'!O55)-'Budget an 2'!O45</f>
        <v>0</v>
      </c>
      <c r="K38" s="64"/>
      <c r="L38" s="14"/>
    </row>
    <row r="39" spans="1:12" x14ac:dyDescent="0.2">
      <c r="A39" s="13"/>
      <c r="B39" s="102"/>
      <c r="C39" s="63"/>
      <c r="D39" s="63" t="s">
        <v>250</v>
      </c>
      <c r="E39" s="63"/>
      <c r="F39" s="63"/>
      <c r="G39" s="104">
        <f>'Budget an 1'!O57-'Budget an 1'!O48</f>
        <v>0</v>
      </c>
      <c r="H39" s="103"/>
      <c r="I39" s="103"/>
      <c r="J39" s="104">
        <f>(G39+'Budget an 2'!O56)-'Budget an 2'!O47</f>
        <v>0</v>
      </c>
      <c r="K39" s="64"/>
      <c r="L39" s="14"/>
    </row>
    <row r="40" spans="1:12" x14ac:dyDescent="0.2">
      <c r="A40" s="13"/>
      <c r="B40" s="102"/>
      <c r="C40" s="63"/>
      <c r="K40" s="64"/>
      <c r="L40" s="14"/>
    </row>
    <row r="41" spans="1:12" x14ac:dyDescent="0.2">
      <c r="A41" s="13"/>
      <c r="B41" s="102"/>
      <c r="C41" s="63"/>
      <c r="K41" s="64"/>
      <c r="L41" s="14"/>
    </row>
    <row r="42" spans="1:12" ht="13.5" thickBot="1" x14ac:dyDescent="0.25">
      <c r="A42" s="13"/>
      <c r="B42" s="102"/>
      <c r="C42" s="63"/>
      <c r="D42" s="66" t="s">
        <v>153</v>
      </c>
      <c r="E42" s="72"/>
      <c r="F42" s="63"/>
      <c r="G42" s="113" t="s">
        <v>4</v>
      </c>
      <c r="H42" s="118">
        <f>SUM(G35:G39)</f>
        <v>0</v>
      </c>
      <c r="I42" s="103"/>
      <c r="J42" s="113" t="s">
        <v>4</v>
      </c>
      <c r="K42" s="119">
        <f>SUM(J35:J39)</f>
        <v>0</v>
      </c>
      <c r="L42" s="14"/>
    </row>
    <row r="43" spans="1:12" x14ac:dyDescent="0.2">
      <c r="A43" s="13"/>
      <c r="B43" s="102"/>
      <c r="C43" s="63"/>
      <c r="D43" s="63"/>
      <c r="E43" s="72"/>
      <c r="F43" s="63"/>
      <c r="G43" s="113"/>
      <c r="H43" s="113"/>
      <c r="I43" s="103"/>
      <c r="J43" s="113"/>
      <c r="K43" s="64"/>
      <c r="L43" s="14"/>
    </row>
    <row r="44" spans="1:12" x14ac:dyDescent="0.2">
      <c r="A44" s="13"/>
      <c r="B44" s="102"/>
      <c r="C44" s="66" t="s">
        <v>151</v>
      </c>
      <c r="D44" s="63"/>
      <c r="E44" s="120"/>
      <c r="F44" s="103"/>
      <c r="G44" s="63"/>
      <c r="H44" s="63"/>
      <c r="I44" s="103"/>
      <c r="J44" s="103"/>
      <c r="K44" s="64"/>
      <c r="L44" s="14"/>
    </row>
    <row r="45" spans="1:12" x14ac:dyDescent="0.2">
      <c r="A45" s="13"/>
      <c r="B45" s="102"/>
      <c r="C45" s="63"/>
      <c r="D45" s="63"/>
      <c r="E45" s="63"/>
      <c r="F45" s="103"/>
      <c r="G45" s="63"/>
      <c r="H45" s="63"/>
      <c r="I45" s="103"/>
      <c r="J45" s="103"/>
      <c r="K45" s="64"/>
      <c r="L45" s="14"/>
    </row>
    <row r="46" spans="1:12" x14ac:dyDescent="0.2">
      <c r="A46" s="13"/>
      <c r="B46" s="102"/>
      <c r="C46" s="63"/>
      <c r="D46" s="74" t="s">
        <v>144</v>
      </c>
      <c r="E46" s="63"/>
      <c r="F46" s="41"/>
      <c r="G46" s="41"/>
      <c r="H46" s="104">
        <f>Coût!G34+('Budget an 1'!O61)</f>
        <v>0</v>
      </c>
      <c r="I46" s="103"/>
      <c r="J46" s="41"/>
      <c r="K46" s="104">
        <f>Coût!G34+('Budget an 1'!O61+'Budget an 2'!O60)</f>
        <v>0</v>
      </c>
      <c r="L46" s="42"/>
    </row>
    <row r="47" spans="1:12" x14ac:dyDescent="0.2">
      <c r="A47" s="13"/>
      <c r="B47" s="102"/>
      <c r="C47" s="63"/>
      <c r="D47" s="41"/>
      <c r="E47" s="63"/>
      <c r="F47" s="41"/>
      <c r="G47" s="103"/>
      <c r="H47" s="103"/>
      <c r="I47" s="103"/>
      <c r="J47" s="103"/>
      <c r="K47" s="64"/>
      <c r="L47" s="14"/>
    </row>
    <row r="48" spans="1:12" x14ac:dyDescent="0.2">
      <c r="A48" s="13"/>
      <c r="B48" s="102"/>
      <c r="C48" s="41"/>
      <c r="D48" s="63" t="s">
        <v>145</v>
      </c>
      <c r="E48" s="63"/>
      <c r="F48" s="41"/>
      <c r="G48" s="103"/>
      <c r="H48" s="103"/>
      <c r="I48" s="103"/>
      <c r="J48" s="103"/>
      <c r="K48" s="64"/>
      <c r="L48" s="14"/>
    </row>
    <row r="49" spans="1:15" x14ac:dyDescent="0.2">
      <c r="A49" s="13"/>
      <c r="B49" s="102"/>
      <c r="C49" s="63"/>
      <c r="D49" s="41"/>
      <c r="E49" s="71" t="s">
        <v>155</v>
      </c>
      <c r="F49" s="73"/>
      <c r="G49" s="472">
        <v>0</v>
      </c>
      <c r="H49" s="103"/>
      <c r="I49" s="103"/>
      <c r="J49" s="121">
        <f>H54</f>
        <v>0</v>
      </c>
      <c r="K49" s="64"/>
      <c r="L49" s="14"/>
    </row>
    <row r="50" spans="1:15" x14ac:dyDescent="0.2">
      <c r="A50" s="13"/>
      <c r="B50" s="102"/>
      <c r="C50" s="63"/>
      <c r="D50" s="41"/>
      <c r="E50" s="71" t="s">
        <v>149</v>
      </c>
      <c r="F50" s="73"/>
      <c r="G50" s="104">
        <f>'États réultats'!D40</f>
        <v>0</v>
      </c>
      <c r="H50" s="103"/>
      <c r="I50" s="103"/>
      <c r="J50" s="104">
        <f>'États réultats'!H40</f>
        <v>0</v>
      </c>
      <c r="K50" s="64"/>
      <c r="L50" s="14"/>
    </row>
    <row r="51" spans="1:15" x14ac:dyDescent="0.2">
      <c r="A51" s="13"/>
      <c r="B51" s="102"/>
      <c r="C51" s="63"/>
      <c r="D51" s="41"/>
      <c r="E51" s="71" t="s">
        <v>141</v>
      </c>
      <c r="F51" s="73"/>
      <c r="G51" s="122">
        <f>'Budget an 1'!O59</f>
        <v>0</v>
      </c>
      <c r="H51" s="103"/>
      <c r="I51" s="103"/>
      <c r="J51" s="122">
        <f>'Budget an 2'!O58</f>
        <v>0</v>
      </c>
      <c r="K51" s="64"/>
      <c r="L51" s="14"/>
    </row>
    <row r="52" spans="1:15" x14ac:dyDescent="0.2">
      <c r="A52" s="13"/>
      <c r="B52" s="102"/>
      <c r="C52" s="63"/>
      <c r="D52" s="41"/>
      <c r="E52" s="71" t="s">
        <v>146</v>
      </c>
      <c r="F52" s="63"/>
      <c r="G52" s="104">
        <f>'Budget an 1'!O60</f>
        <v>0</v>
      </c>
      <c r="H52" s="103"/>
      <c r="I52" s="103"/>
      <c r="J52" s="123"/>
      <c r="K52" s="64"/>
      <c r="L52" s="14"/>
    </row>
    <row r="53" spans="1:15" x14ac:dyDescent="0.2">
      <c r="A53" s="13"/>
      <c r="B53" s="102"/>
      <c r="C53" s="63"/>
      <c r="D53" s="41"/>
      <c r="E53" s="71" t="s">
        <v>147</v>
      </c>
      <c r="F53" s="73"/>
      <c r="G53" s="104">
        <f>'Budget an 1'!O62</f>
        <v>0</v>
      </c>
      <c r="H53" s="103"/>
      <c r="I53" s="103"/>
      <c r="J53" s="104">
        <f xml:space="preserve"> 'Budget an 2'!O61</f>
        <v>0</v>
      </c>
      <c r="K53" s="64"/>
      <c r="L53" s="14"/>
    </row>
    <row r="54" spans="1:15" x14ac:dyDescent="0.2">
      <c r="A54" s="13"/>
      <c r="B54" s="102"/>
      <c r="C54" s="63"/>
      <c r="D54" s="63"/>
      <c r="E54" s="41" t="s">
        <v>148</v>
      </c>
      <c r="F54" s="63"/>
      <c r="G54" s="41"/>
      <c r="H54" s="104">
        <f>(G49+G50+G51+G52)+G53</f>
        <v>0</v>
      </c>
      <c r="I54" s="63"/>
      <c r="J54" s="63"/>
      <c r="K54" s="392">
        <f>(J49+J50+J51+J52)+J53</f>
        <v>0</v>
      </c>
      <c r="L54" s="14"/>
    </row>
    <row r="55" spans="1:15" ht="13.5" thickBot="1" x14ac:dyDescent="0.25">
      <c r="A55" s="13"/>
      <c r="B55" s="102"/>
      <c r="C55" s="63"/>
      <c r="D55" s="66" t="s">
        <v>154</v>
      </c>
      <c r="E55" s="41"/>
      <c r="F55" s="63"/>
      <c r="G55" s="41"/>
      <c r="H55" s="124">
        <f>SUM(H46+H54)</f>
        <v>0</v>
      </c>
      <c r="I55" s="63"/>
      <c r="J55" s="63"/>
      <c r="K55" s="125">
        <f>SUM(K46+K54)</f>
        <v>0</v>
      </c>
      <c r="L55" s="42"/>
    </row>
    <row r="56" spans="1:15" x14ac:dyDescent="0.2">
      <c r="A56" s="13"/>
      <c r="B56" s="102"/>
      <c r="C56" s="63"/>
      <c r="D56" s="63"/>
      <c r="E56" s="41"/>
      <c r="F56" s="63"/>
      <c r="G56" s="41"/>
      <c r="H56" s="113"/>
      <c r="I56" s="63"/>
      <c r="J56" s="63"/>
      <c r="K56" s="126"/>
      <c r="L56" s="42"/>
    </row>
    <row r="57" spans="1:15" ht="13.5" thickBot="1" x14ac:dyDescent="0.25">
      <c r="A57" s="13"/>
      <c r="B57" s="102"/>
      <c r="C57" s="63"/>
      <c r="D57" s="63"/>
      <c r="E57" s="41"/>
      <c r="F57" s="63"/>
      <c r="G57" s="113"/>
      <c r="H57" s="113"/>
      <c r="I57" s="103"/>
      <c r="J57" s="113"/>
      <c r="K57" s="64"/>
      <c r="L57" s="14"/>
      <c r="N57" t="s">
        <v>243</v>
      </c>
    </row>
    <row r="58" spans="1:15" ht="15" customHeight="1" thickBot="1" x14ac:dyDescent="0.3">
      <c r="A58" s="13"/>
      <c r="B58" s="102"/>
      <c r="C58" s="75" t="s">
        <v>150</v>
      </c>
      <c r="D58" s="63"/>
      <c r="E58" s="63"/>
      <c r="F58" s="120"/>
      <c r="G58" s="103"/>
      <c r="H58" s="382">
        <f>H42+H55</f>
        <v>0</v>
      </c>
      <c r="I58" s="103"/>
      <c r="J58" s="103"/>
      <c r="K58" s="382">
        <f>K42+K55</f>
        <v>0</v>
      </c>
      <c r="L58" s="14"/>
      <c r="N58" s="384">
        <f>H30-H58</f>
        <v>0</v>
      </c>
      <c r="O58" s="384">
        <f>K30-K58</f>
        <v>0</v>
      </c>
    </row>
    <row r="59" spans="1:15" x14ac:dyDescent="0.2">
      <c r="A59" s="13"/>
      <c r="B59" s="114"/>
      <c r="C59" s="53"/>
      <c r="D59" s="53"/>
      <c r="E59" s="53"/>
      <c r="F59" s="53"/>
      <c r="G59" s="53"/>
      <c r="H59" s="53"/>
      <c r="I59" s="53"/>
      <c r="J59" s="53"/>
      <c r="K59" s="54"/>
      <c r="L59" s="14"/>
    </row>
    <row r="60" spans="1:15" x14ac:dyDescent="0.2">
      <c r="A60" s="13"/>
      <c r="B60" s="63"/>
      <c r="C60" s="63"/>
      <c r="D60" s="63"/>
      <c r="E60" s="72"/>
      <c r="F60" s="63"/>
      <c r="G60" s="63"/>
      <c r="H60" s="63"/>
      <c r="I60" s="63"/>
      <c r="J60" s="63"/>
      <c r="K60" s="63"/>
      <c r="L60" s="14"/>
    </row>
    <row r="61" spans="1:15" x14ac:dyDescent="0.2">
      <c r="A61" s="17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20"/>
    </row>
    <row r="62" spans="1:15" x14ac:dyDescent="0.2">
      <c r="B62" s="41"/>
      <c r="C62" s="41"/>
      <c r="D62" s="41"/>
      <c r="E62" s="41"/>
      <c r="F62" s="41"/>
      <c r="G62" s="41"/>
      <c r="H62" s="41"/>
      <c r="I62" s="41"/>
      <c r="J62" s="41"/>
      <c r="K62" s="41"/>
    </row>
    <row r="63" spans="1:15" x14ac:dyDescent="0.2">
      <c r="B63" s="41"/>
      <c r="C63" s="41"/>
      <c r="D63" s="41"/>
      <c r="E63" s="41"/>
      <c r="F63" s="41"/>
      <c r="G63" s="41"/>
      <c r="H63" s="41"/>
      <c r="I63" s="41"/>
      <c r="J63" s="41"/>
      <c r="K63" s="41"/>
    </row>
    <row r="64" spans="1:15" x14ac:dyDescent="0.2">
      <c r="B64" s="41"/>
      <c r="C64" s="41"/>
      <c r="D64" s="41"/>
      <c r="E64" s="41"/>
      <c r="F64" s="41"/>
      <c r="G64" s="41"/>
      <c r="H64" s="41"/>
      <c r="I64" s="41"/>
      <c r="J64" s="41"/>
      <c r="K64" s="41"/>
    </row>
    <row r="65" spans="2:11" x14ac:dyDescent="0.2">
      <c r="B65" s="41"/>
      <c r="C65" s="41"/>
      <c r="D65" s="41"/>
      <c r="E65" s="41"/>
      <c r="F65" s="41"/>
      <c r="G65" s="41"/>
      <c r="H65" s="41"/>
      <c r="I65" s="41"/>
      <c r="J65" s="41"/>
      <c r="K65" s="41"/>
    </row>
    <row r="66" spans="2:11" x14ac:dyDescent="0.2">
      <c r="B66" s="41"/>
      <c r="C66" s="41"/>
      <c r="D66" s="41"/>
      <c r="E66" s="41"/>
      <c r="F66" s="41"/>
      <c r="G66" s="41"/>
      <c r="H66" s="41"/>
      <c r="I66" s="41"/>
      <c r="J66" s="41"/>
      <c r="K66" s="41"/>
    </row>
    <row r="67" spans="2:11" x14ac:dyDescent="0.2">
      <c r="B67" s="41"/>
      <c r="C67" s="41"/>
      <c r="D67" s="41"/>
      <c r="E67" s="41"/>
      <c r="F67" s="41"/>
      <c r="G67" s="41"/>
      <c r="H67" s="41"/>
      <c r="I67" s="41"/>
      <c r="J67" s="41"/>
      <c r="K67" s="41"/>
    </row>
    <row r="68" spans="2:11" x14ac:dyDescent="0.2">
      <c r="B68" s="41"/>
      <c r="C68" s="41"/>
      <c r="D68" s="41"/>
      <c r="E68" s="41"/>
      <c r="F68" s="41"/>
      <c r="G68" s="41"/>
      <c r="H68" s="41"/>
      <c r="I68" s="41"/>
      <c r="J68" s="41"/>
      <c r="K68" s="41"/>
    </row>
    <row r="69" spans="2:11" x14ac:dyDescent="0.2">
      <c r="B69" s="41"/>
      <c r="C69" s="41"/>
      <c r="D69" s="41"/>
      <c r="E69" s="41"/>
      <c r="F69" s="41"/>
      <c r="G69" s="41"/>
      <c r="H69" s="41"/>
      <c r="I69" s="41"/>
      <c r="J69" s="41"/>
      <c r="K69" s="41"/>
    </row>
    <row r="70" spans="2:11" x14ac:dyDescent="0.2">
      <c r="B70" s="41"/>
      <c r="C70" s="41"/>
      <c r="D70" s="41"/>
      <c r="E70" s="41"/>
      <c r="F70" s="41"/>
      <c r="G70" s="41"/>
      <c r="H70" s="41"/>
      <c r="I70" s="41"/>
      <c r="J70" s="41"/>
      <c r="K70" s="41"/>
    </row>
    <row r="71" spans="2:11" x14ac:dyDescent="0.2">
      <c r="B71" s="41"/>
      <c r="C71" s="41"/>
      <c r="D71" s="41"/>
      <c r="E71" s="41"/>
      <c r="F71" s="41"/>
      <c r="G71" s="41"/>
      <c r="H71" s="41"/>
      <c r="I71" s="41"/>
      <c r="J71" s="41"/>
      <c r="K71" s="41"/>
    </row>
    <row r="72" spans="2:11" x14ac:dyDescent="0.2">
      <c r="B72" s="41"/>
      <c r="C72" s="41"/>
      <c r="D72" s="41"/>
      <c r="E72" s="41"/>
      <c r="F72" s="41"/>
      <c r="G72" s="41"/>
      <c r="H72" s="41"/>
      <c r="I72" s="41"/>
      <c r="J72" s="41"/>
      <c r="K72" s="41"/>
    </row>
    <row r="73" spans="2:11" x14ac:dyDescent="0.2">
      <c r="B73" s="41"/>
      <c r="C73" s="41"/>
      <c r="D73" s="41"/>
      <c r="E73" s="41"/>
      <c r="F73" s="41"/>
      <c r="G73" s="41"/>
      <c r="H73" s="41"/>
      <c r="I73" s="41"/>
      <c r="J73" s="41"/>
      <c r="K73" s="41"/>
    </row>
    <row r="74" spans="2:11" x14ac:dyDescent="0.2">
      <c r="B74" s="41"/>
      <c r="C74" s="41"/>
      <c r="D74" s="41"/>
      <c r="E74" s="41"/>
      <c r="F74" s="41"/>
      <c r="G74" s="41"/>
      <c r="H74" s="41"/>
      <c r="I74" s="41"/>
      <c r="J74" s="41"/>
      <c r="K74" s="41"/>
    </row>
    <row r="75" spans="2:11" x14ac:dyDescent="0.2">
      <c r="B75" s="41"/>
      <c r="C75" s="41"/>
      <c r="D75" s="41"/>
      <c r="E75" s="41"/>
      <c r="F75" s="41"/>
      <c r="G75" s="41"/>
      <c r="H75" s="41"/>
      <c r="I75" s="41"/>
      <c r="J75" s="41"/>
      <c r="K75" s="41"/>
    </row>
    <row r="76" spans="2:11" x14ac:dyDescent="0.2">
      <c r="B76" s="41"/>
      <c r="C76" s="41"/>
      <c r="D76" s="41"/>
      <c r="E76" s="41"/>
      <c r="F76" s="41"/>
      <c r="G76" s="41"/>
      <c r="H76" s="41"/>
      <c r="I76" s="41"/>
      <c r="J76" s="41"/>
      <c r="K76" s="41"/>
    </row>
    <row r="77" spans="2:11" x14ac:dyDescent="0.2">
      <c r="B77" s="41"/>
      <c r="C77" s="41"/>
      <c r="D77" s="41"/>
      <c r="E77" s="41"/>
      <c r="F77" s="41"/>
      <c r="G77" s="41"/>
      <c r="H77" s="41"/>
      <c r="I77" s="41"/>
      <c r="J77" s="41"/>
      <c r="K77" s="41"/>
    </row>
    <row r="78" spans="2:11" x14ac:dyDescent="0.2">
      <c r="B78" s="41"/>
      <c r="C78" s="41"/>
      <c r="D78" s="41"/>
      <c r="E78" s="41"/>
      <c r="F78" s="41"/>
      <c r="G78" s="41"/>
      <c r="H78" s="41"/>
      <c r="I78" s="41"/>
      <c r="J78" s="41"/>
      <c r="K78" s="41"/>
    </row>
  </sheetData>
  <sheetProtection sheet="1" objects="1" scenarios="1"/>
  <mergeCells count="2">
    <mergeCell ref="B1:F1"/>
    <mergeCell ref="B2:G2"/>
  </mergeCells>
  <phoneticPr fontId="0" type="noConversion"/>
  <pageMargins left="0.39370078740157483" right="0.31496062992125984" top="0.98425196850393704" bottom="0.98425196850393704" header="0.51181102362204722" footer="0.51181102362204722"/>
  <pageSetup scale="82" firstPageNumber="14" orientation="portrait" useFirstPageNumber="1" horizont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7"/>
  <sheetViews>
    <sheetView workbookViewId="0">
      <selection activeCell="D31" sqref="D31"/>
    </sheetView>
  </sheetViews>
  <sheetFormatPr baseColWidth="10" defaultRowHeight="12.75" x14ac:dyDescent="0.2"/>
  <cols>
    <col min="1" max="1" width="2.85546875" customWidth="1"/>
    <col min="2" max="2" width="30.5703125" customWidth="1"/>
    <col min="3" max="3" width="13.85546875" customWidth="1"/>
    <col min="4" max="4" width="16.5703125" customWidth="1"/>
    <col min="5" max="5" width="4.42578125" customWidth="1"/>
    <col min="6" max="6" width="16.42578125" customWidth="1"/>
    <col min="7" max="7" width="5.5703125" customWidth="1"/>
  </cols>
  <sheetData>
    <row r="1" spans="1:11" ht="18.75" x14ac:dyDescent="0.3">
      <c r="B1" s="245" t="s">
        <v>101</v>
      </c>
      <c r="C1" s="60"/>
      <c r="D1" s="60"/>
      <c r="E1" s="60"/>
      <c r="F1" s="60"/>
      <c r="G1" s="41"/>
      <c r="H1" s="41"/>
      <c r="I1" s="41"/>
      <c r="J1" s="41"/>
      <c r="K1" s="41"/>
    </row>
    <row r="2" spans="1:11" ht="19.5" x14ac:dyDescent="0.35">
      <c r="B2" s="551" t="str">
        <f>Coût!$A$3</f>
        <v>Jos Bleau inc.</v>
      </c>
      <c r="C2" s="552"/>
      <c r="D2" s="553"/>
      <c r="E2" s="60"/>
      <c r="F2" s="60"/>
      <c r="G2" s="41"/>
      <c r="H2" s="41"/>
      <c r="I2" s="41"/>
      <c r="J2" s="41"/>
      <c r="K2" s="41"/>
    </row>
    <row r="3" spans="1:11" x14ac:dyDescent="0.2"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x14ac:dyDescent="0.2">
      <c r="A4" s="7"/>
      <c r="B4" s="61"/>
      <c r="C4" s="61"/>
      <c r="D4" s="61"/>
      <c r="E4" s="61"/>
      <c r="F4" s="61"/>
      <c r="G4" s="62"/>
      <c r="H4" s="41"/>
      <c r="I4" s="41"/>
      <c r="J4" s="41"/>
      <c r="K4" s="41"/>
    </row>
    <row r="5" spans="1:11" ht="15" x14ac:dyDescent="0.2">
      <c r="A5" s="139"/>
      <c r="B5" s="153" t="s">
        <v>102</v>
      </c>
      <c r="C5" s="136"/>
      <c r="D5" s="136"/>
      <c r="E5" s="136"/>
      <c r="F5" s="136"/>
      <c r="G5" s="141"/>
      <c r="H5" s="41"/>
      <c r="I5" s="41"/>
      <c r="J5" s="41"/>
      <c r="K5" s="41"/>
    </row>
    <row r="6" spans="1:11" x14ac:dyDescent="0.2">
      <c r="A6" s="139"/>
      <c r="B6" s="136"/>
      <c r="C6" s="136"/>
      <c r="D6" s="136"/>
      <c r="E6" s="136"/>
      <c r="F6" s="136"/>
      <c r="G6" s="141"/>
      <c r="H6" s="41"/>
      <c r="I6" s="41"/>
      <c r="J6" s="41"/>
      <c r="K6" s="41"/>
    </row>
    <row r="7" spans="1:11" ht="15" x14ac:dyDescent="0.2">
      <c r="A7" s="139"/>
      <c r="B7" s="246" t="s">
        <v>103</v>
      </c>
      <c r="C7" s="136"/>
      <c r="D7" s="136"/>
      <c r="E7" s="136"/>
      <c r="F7" s="136"/>
      <c r="G7" s="141"/>
      <c r="H7" s="41"/>
      <c r="I7" s="41"/>
      <c r="J7" s="41"/>
      <c r="K7" s="41"/>
    </row>
    <row r="8" spans="1:11" ht="15" x14ac:dyDescent="0.2">
      <c r="A8" s="139"/>
      <c r="B8" s="142" t="s">
        <v>104</v>
      </c>
      <c r="C8" s="136"/>
      <c r="D8" s="136"/>
      <c r="E8" s="136"/>
      <c r="F8" s="143" t="s">
        <v>4</v>
      </c>
      <c r="G8" s="141"/>
      <c r="H8" s="41"/>
      <c r="I8" s="41"/>
      <c r="J8" s="41"/>
      <c r="K8" s="41"/>
    </row>
    <row r="9" spans="1:11" ht="15" x14ac:dyDescent="0.2">
      <c r="A9" s="139"/>
      <c r="B9" s="136"/>
      <c r="C9" s="136"/>
      <c r="D9" s="136"/>
      <c r="E9" s="136"/>
      <c r="F9" s="143" t="s">
        <v>4</v>
      </c>
      <c r="G9" s="141"/>
      <c r="H9" s="41"/>
      <c r="I9" s="41"/>
      <c r="J9" s="41"/>
      <c r="K9" s="41"/>
    </row>
    <row r="10" spans="1:11" ht="15" x14ac:dyDescent="0.2">
      <c r="A10" s="139"/>
      <c r="B10" s="140"/>
      <c r="C10" s="140"/>
      <c r="D10" s="144" t="str">
        <f>'États détaillés'!D5</f>
        <v>Du 1er janvier 2012</v>
      </c>
      <c r="E10" s="140"/>
      <c r="F10" s="145" t="str">
        <f>'États détaillés'!G5</f>
        <v>Du 1er janvier 2013</v>
      </c>
      <c r="G10" s="141"/>
      <c r="H10" s="41"/>
      <c r="I10" s="41"/>
      <c r="J10" s="41"/>
      <c r="K10" s="41"/>
    </row>
    <row r="11" spans="1:11" ht="15" x14ac:dyDescent="0.2">
      <c r="A11" s="139"/>
      <c r="B11" s="140"/>
      <c r="C11" s="140"/>
      <c r="D11" s="144" t="str">
        <f>'États détaillés'!D6</f>
        <v>au 31 décembre 2012</v>
      </c>
      <c r="E11" s="140"/>
      <c r="F11" s="145" t="str">
        <f>'États détaillés'!G6</f>
        <v>Au 31 décembre 2013</v>
      </c>
      <c r="G11" s="141"/>
      <c r="H11" s="41"/>
      <c r="I11" s="41"/>
      <c r="J11" s="41"/>
      <c r="K11" s="41"/>
    </row>
    <row r="12" spans="1:11" ht="15" x14ac:dyDescent="0.2">
      <c r="A12" s="139"/>
      <c r="B12" s="140"/>
      <c r="C12" s="140"/>
      <c r="D12" s="140"/>
      <c r="E12" s="140"/>
      <c r="F12" s="140"/>
      <c r="G12" s="141"/>
      <c r="H12" s="41"/>
      <c r="I12" s="41"/>
      <c r="J12" s="41"/>
      <c r="K12" s="41"/>
    </row>
    <row r="13" spans="1:11" ht="15" x14ac:dyDescent="0.2">
      <c r="A13" s="139"/>
      <c r="B13" s="247" t="s">
        <v>137</v>
      </c>
      <c r="C13" s="140"/>
      <c r="D13" s="248">
        <f>'États réultats'!D32+(-'Budget an 1'!O62)</f>
        <v>0</v>
      </c>
      <c r="E13" s="140"/>
      <c r="F13" s="249">
        <f>'États réultats'!H32+(-'Budget an 2'!O61)</f>
        <v>0</v>
      </c>
      <c r="G13" s="141"/>
      <c r="H13" s="41"/>
      <c r="I13" s="41"/>
      <c r="J13" s="41"/>
      <c r="K13" s="41"/>
    </row>
    <row r="14" spans="1:11" ht="15" x14ac:dyDescent="0.2">
      <c r="A14" s="139"/>
      <c r="B14" s="237" t="s">
        <v>100</v>
      </c>
      <c r="C14" s="140"/>
      <c r="D14" s="140"/>
      <c r="E14" s="140"/>
      <c r="F14" s="250"/>
      <c r="G14" s="141"/>
      <c r="H14" s="41"/>
      <c r="I14" s="41"/>
      <c r="J14" s="41"/>
      <c r="K14" s="41"/>
    </row>
    <row r="15" spans="1:11" ht="15" x14ac:dyDescent="0.2">
      <c r="A15" s="139"/>
      <c r="B15" s="136"/>
      <c r="C15" s="140"/>
      <c r="D15" s="140"/>
      <c r="E15" s="140"/>
      <c r="F15" s="140"/>
      <c r="G15" s="141"/>
      <c r="H15" s="41"/>
      <c r="I15" s="41"/>
      <c r="J15" s="41"/>
      <c r="K15" s="41"/>
    </row>
    <row r="16" spans="1:11" ht="15" x14ac:dyDescent="0.2">
      <c r="A16" s="139"/>
      <c r="B16" s="247" t="s">
        <v>105</v>
      </c>
      <c r="C16" s="140"/>
      <c r="D16" s="248">
        <f>'États réultats'!D23+'États réultats'!D18</f>
        <v>0</v>
      </c>
      <c r="E16" s="140"/>
      <c r="F16" s="248">
        <f>'États réultats'!H23+'États réultats'!H18</f>
        <v>0</v>
      </c>
      <c r="G16" s="141"/>
      <c r="H16" s="41"/>
      <c r="I16" s="41"/>
      <c r="J16" s="41"/>
      <c r="K16" s="41"/>
    </row>
    <row r="17" spans="1:11" ht="15" x14ac:dyDescent="0.2">
      <c r="A17" s="139"/>
      <c r="B17" s="237" t="s">
        <v>106</v>
      </c>
      <c r="C17" s="140"/>
      <c r="D17" s="140"/>
      <c r="E17" s="140"/>
      <c r="F17" s="140"/>
      <c r="G17" s="141"/>
      <c r="H17" s="41"/>
      <c r="I17" s="41"/>
      <c r="J17" s="41"/>
      <c r="K17" s="41"/>
    </row>
    <row r="18" spans="1:11" ht="15" x14ac:dyDescent="0.2">
      <c r="A18" s="139"/>
      <c r="B18" s="237"/>
      <c r="C18" s="140"/>
      <c r="D18" s="140"/>
      <c r="E18" s="140"/>
      <c r="F18" s="140"/>
      <c r="G18" s="141"/>
      <c r="H18" s="41"/>
      <c r="I18" s="41"/>
      <c r="J18" s="41"/>
      <c r="K18" s="41"/>
    </row>
    <row r="19" spans="1:11" ht="15" x14ac:dyDescent="0.2">
      <c r="A19" s="139"/>
      <c r="B19" s="140" t="s">
        <v>192</v>
      </c>
      <c r="C19" s="140"/>
      <c r="D19" s="248">
        <f>'États réultats'!D12</f>
        <v>0</v>
      </c>
      <c r="E19" s="140"/>
      <c r="F19" s="249">
        <f>'États réultats'!H12</f>
        <v>0</v>
      </c>
      <c r="G19" s="141"/>
      <c r="H19" s="41"/>
      <c r="I19" s="41"/>
      <c r="J19" s="41"/>
      <c r="K19" s="41"/>
    </row>
    <row r="20" spans="1:11" ht="15" x14ac:dyDescent="0.2">
      <c r="A20" s="139"/>
      <c r="B20" s="153"/>
      <c r="C20" s="140"/>
      <c r="D20" s="140"/>
      <c r="E20" s="140"/>
      <c r="F20" s="250"/>
      <c r="G20" s="141"/>
      <c r="H20" s="41"/>
      <c r="I20" s="41"/>
      <c r="J20" s="41"/>
      <c r="K20" s="41"/>
    </row>
    <row r="21" spans="1:11" ht="15" x14ac:dyDescent="0.2">
      <c r="A21" s="139"/>
      <c r="B21" s="153"/>
      <c r="C21" s="140"/>
      <c r="D21" s="140"/>
      <c r="E21" s="140"/>
      <c r="F21" s="140"/>
      <c r="G21" s="141"/>
      <c r="H21" s="41"/>
      <c r="I21" s="41"/>
      <c r="J21" s="41"/>
      <c r="K21" s="41"/>
    </row>
    <row r="22" spans="1:11" ht="15" x14ac:dyDescent="0.2">
      <c r="A22" s="139"/>
      <c r="B22" s="247" t="s">
        <v>193</v>
      </c>
      <c r="C22" s="140"/>
      <c r="D22" s="251" t="e">
        <f>D16/D19</f>
        <v>#DIV/0!</v>
      </c>
      <c r="E22" s="252"/>
      <c r="F22" s="251" t="e">
        <f>F16/F19</f>
        <v>#DIV/0!</v>
      </c>
      <c r="G22" s="141"/>
      <c r="H22" s="41"/>
      <c r="I22" s="41"/>
      <c r="J22" s="41"/>
      <c r="K22" s="41"/>
    </row>
    <row r="23" spans="1:11" x14ac:dyDescent="0.2">
      <c r="A23" s="139"/>
      <c r="B23" s="152"/>
      <c r="C23" s="136"/>
      <c r="D23" s="136"/>
      <c r="E23" s="136"/>
      <c r="F23" s="136"/>
      <c r="G23" s="141"/>
      <c r="H23" s="41"/>
      <c r="I23" s="41"/>
      <c r="J23" s="41"/>
      <c r="K23" s="41"/>
    </row>
    <row r="24" spans="1:11" ht="13.5" thickBot="1" x14ac:dyDescent="0.25">
      <c r="A24" s="139"/>
      <c r="B24" s="152"/>
      <c r="C24" s="136"/>
      <c r="D24" s="136"/>
      <c r="E24" s="136"/>
      <c r="F24" s="136"/>
      <c r="G24" s="141"/>
      <c r="H24" s="41"/>
      <c r="I24" s="41"/>
      <c r="J24" s="41"/>
      <c r="K24" s="41"/>
    </row>
    <row r="25" spans="1:11" ht="23.25" thickBot="1" x14ac:dyDescent="0.35">
      <c r="A25" s="139"/>
      <c r="B25" s="253" t="s">
        <v>107</v>
      </c>
      <c r="C25" s="136"/>
      <c r="D25" s="473" t="e">
        <f>D13/(1-D22)</f>
        <v>#DIV/0!</v>
      </c>
      <c r="E25" s="136"/>
      <c r="F25" s="473" t="e">
        <f>F13/(1-F22)</f>
        <v>#DIV/0!</v>
      </c>
      <c r="G25" s="141"/>
      <c r="H25" s="41"/>
      <c r="I25" s="41"/>
      <c r="J25" s="41"/>
      <c r="K25" s="41"/>
    </row>
    <row r="26" spans="1:11" x14ac:dyDescent="0.2">
      <c r="A26" s="146"/>
      <c r="B26" s="134"/>
      <c r="C26" s="134"/>
      <c r="D26" s="134"/>
      <c r="E26" s="134"/>
      <c r="F26" s="134"/>
      <c r="G26" s="147"/>
      <c r="H26" s="41"/>
      <c r="I26" s="41"/>
      <c r="J26" s="41"/>
      <c r="K26" s="41"/>
    </row>
    <row r="27" spans="1:11" x14ac:dyDescent="0.2">
      <c r="A27" s="136"/>
      <c r="B27" s="136"/>
      <c r="C27" s="136"/>
      <c r="D27" s="349"/>
      <c r="E27" s="136"/>
      <c r="F27" s="136"/>
      <c r="G27" s="136"/>
      <c r="H27" s="41"/>
      <c r="I27" s="41"/>
      <c r="J27" s="41"/>
      <c r="K27" s="41"/>
    </row>
    <row r="28" spans="1:11" ht="15" x14ac:dyDescent="0.2">
      <c r="A28" s="425" t="s">
        <v>276</v>
      </c>
      <c r="B28" s="425"/>
      <c r="C28" s="136"/>
      <c r="D28" s="136"/>
      <c r="E28" s="136"/>
      <c r="F28" s="136"/>
      <c r="G28" s="136"/>
      <c r="H28" s="41"/>
      <c r="I28" s="41"/>
      <c r="J28" s="41"/>
      <c r="K28" s="41"/>
    </row>
    <row r="29" spans="1:11" x14ac:dyDescent="0.2">
      <c r="A29" s="136"/>
      <c r="B29" s="136"/>
      <c r="C29" s="136"/>
      <c r="D29" s="136"/>
      <c r="E29" s="136"/>
      <c r="F29" s="136"/>
      <c r="G29" s="136"/>
      <c r="H29" s="41"/>
      <c r="I29" s="41"/>
      <c r="J29" s="41"/>
      <c r="K29" s="41"/>
    </row>
    <row r="30" spans="1:11" x14ac:dyDescent="0.2"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 x14ac:dyDescent="0.2">
      <c r="A31" s="7"/>
      <c r="B31" s="61"/>
      <c r="C31" s="61"/>
      <c r="D31" s="61"/>
      <c r="E31" s="61"/>
      <c r="F31" s="61"/>
      <c r="G31" s="62"/>
      <c r="H31" s="41"/>
      <c r="I31" s="41"/>
      <c r="J31" s="41"/>
      <c r="K31" s="41"/>
    </row>
    <row r="32" spans="1:11" x14ac:dyDescent="0.2">
      <c r="A32" s="13"/>
      <c r="B32" s="66" t="s">
        <v>268</v>
      </c>
      <c r="C32" s="63"/>
      <c r="D32" s="63"/>
      <c r="E32" s="63"/>
      <c r="F32" s="63"/>
      <c r="G32" s="64"/>
      <c r="H32" s="41"/>
      <c r="I32" s="41"/>
      <c r="J32" s="41"/>
      <c r="K32" s="41"/>
    </row>
    <row r="33" spans="1:11" ht="13.5" thickBot="1" x14ac:dyDescent="0.25">
      <c r="A33" s="13"/>
      <c r="B33" s="63" t="s">
        <v>269</v>
      </c>
      <c r="C33" s="63"/>
      <c r="D33" s="63"/>
      <c r="E33" s="63"/>
      <c r="F33" s="63"/>
      <c r="G33" s="64"/>
      <c r="H33" s="41"/>
      <c r="I33" s="41"/>
      <c r="J33" s="41"/>
      <c r="K33" s="41"/>
    </row>
    <row r="34" spans="1:11" ht="13.5" thickBot="1" x14ac:dyDescent="0.25">
      <c r="A34" s="13"/>
      <c r="B34" s="63" t="s">
        <v>270</v>
      </c>
      <c r="C34" s="63"/>
      <c r="D34" s="429" t="e">
        <f>(bilan!H11)/(bilan!G35+bilan!G36+bilan!G37)</f>
        <v>#DIV/0!</v>
      </c>
      <c r="E34" s="63"/>
      <c r="F34" s="429" t="e">
        <f>(bilan!K11)/(bilan!J35+bilan!J36+bilan!J37)</f>
        <v>#DIV/0!</v>
      </c>
      <c r="G34" s="64"/>
      <c r="H34" s="41"/>
      <c r="I34" s="41"/>
      <c r="J34" s="41"/>
      <c r="K34" s="41"/>
    </row>
    <row r="35" spans="1:11" x14ac:dyDescent="0.2">
      <c r="A35" s="13"/>
      <c r="B35" s="63"/>
      <c r="C35" s="63"/>
      <c r="D35" s="63"/>
      <c r="E35" s="63"/>
      <c r="F35" s="63"/>
      <c r="G35" s="64"/>
      <c r="H35" s="41"/>
      <c r="I35" s="41"/>
      <c r="J35" s="41"/>
      <c r="K35" s="41"/>
    </row>
    <row r="36" spans="1:11" x14ac:dyDescent="0.2">
      <c r="A36" s="13"/>
      <c r="B36" s="66" t="s">
        <v>271</v>
      </c>
      <c r="C36" s="16"/>
      <c r="D36" s="16"/>
      <c r="E36" s="16"/>
      <c r="F36" s="16"/>
      <c r="G36" s="14"/>
    </row>
    <row r="37" spans="1:11" ht="13.5" thickBot="1" x14ac:dyDescent="0.25">
      <c r="A37" s="13"/>
      <c r="B37" s="63" t="s">
        <v>272</v>
      </c>
      <c r="C37" s="16"/>
      <c r="D37" s="16"/>
      <c r="E37" s="16"/>
      <c r="F37" s="16"/>
      <c r="G37" s="14"/>
    </row>
    <row r="38" spans="1:11" ht="13.5" thickBot="1" x14ac:dyDescent="0.25">
      <c r="A38" s="13"/>
      <c r="B38" s="63" t="s">
        <v>273</v>
      </c>
      <c r="C38" s="16"/>
      <c r="D38" s="428" t="e">
        <f>bilan!H42/bilan!H55</f>
        <v>#DIV/0!</v>
      </c>
      <c r="E38" s="16"/>
      <c r="F38" s="428" t="e">
        <f>bilan!K42/bilan!K55</f>
        <v>#DIV/0!</v>
      </c>
      <c r="G38" s="14"/>
    </row>
    <row r="39" spans="1:11" x14ac:dyDescent="0.2">
      <c r="A39" s="13"/>
      <c r="B39" s="16"/>
      <c r="C39" s="16"/>
      <c r="D39" s="16"/>
      <c r="E39" s="16"/>
      <c r="F39" s="16"/>
      <c r="G39" s="14"/>
    </row>
    <row r="40" spans="1:11" x14ac:dyDescent="0.2">
      <c r="A40" s="13"/>
      <c r="B40" s="66" t="s">
        <v>274</v>
      </c>
      <c r="C40" s="16"/>
      <c r="D40" s="16"/>
      <c r="E40" s="16"/>
      <c r="F40" s="16"/>
      <c r="G40" s="14"/>
    </row>
    <row r="41" spans="1:11" ht="13.5" thickBot="1" x14ac:dyDescent="0.25">
      <c r="A41" s="13"/>
      <c r="B41" s="16" t="s">
        <v>272</v>
      </c>
      <c r="C41" s="16"/>
      <c r="D41" s="16"/>
      <c r="E41" s="16"/>
      <c r="F41" s="16"/>
      <c r="G41" s="14"/>
    </row>
    <row r="42" spans="1:11" ht="13.5" thickBot="1" x14ac:dyDescent="0.25">
      <c r="A42" s="13"/>
      <c r="B42" s="16" t="s">
        <v>275</v>
      </c>
      <c r="C42" s="16"/>
      <c r="D42" s="428" t="e">
        <f>bilan!H42/bilan!H30</f>
        <v>#DIV/0!</v>
      </c>
      <c r="E42" s="16"/>
      <c r="F42" s="428" t="e">
        <f>bilan!K42/bilan!K30</f>
        <v>#DIV/0!</v>
      </c>
      <c r="G42" s="14"/>
    </row>
    <row r="43" spans="1:11" x14ac:dyDescent="0.2">
      <c r="A43" s="13"/>
      <c r="B43" s="16"/>
      <c r="C43" s="16"/>
      <c r="D43" s="16"/>
      <c r="E43" s="16"/>
      <c r="F43" s="16"/>
      <c r="G43" s="14"/>
    </row>
    <row r="44" spans="1:11" ht="13.5" thickBot="1" x14ac:dyDescent="0.25">
      <c r="A44" s="13"/>
      <c r="B44" s="120" t="s">
        <v>277</v>
      </c>
      <c r="C44" s="16"/>
      <c r="D44" s="16"/>
      <c r="E44" s="16"/>
      <c r="F44" s="16"/>
      <c r="G44" s="14"/>
    </row>
    <row r="45" spans="1:11" ht="13.5" thickBot="1" x14ac:dyDescent="0.25">
      <c r="A45" s="13"/>
      <c r="B45" s="426" t="s">
        <v>278</v>
      </c>
      <c r="C45" s="16"/>
      <c r="D45" s="427" t="e">
        <f>(Coût!G34+Coût!G35)/Coût!I22</f>
        <v>#DIV/0!</v>
      </c>
      <c r="E45" s="16"/>
      <c r="F45" s="16"/>
      <c r="G45" s="14"/>
    </row>
    <row r="46" spans="1:11" x14ac:dyDescent="0.2">
      <c r="A46" s="13"/>
      <c r="B46" s="426" t="s">
        <v>279</v>
      </c>
      <c r="C46" s="16"/>
      <c r="D46" s="16"/>
      <c r="E46" s="16"/>
      <c r="F46" s="16"/>
      <c r="G46" s="14"/>
    </row>
    <row r="47" spans="1:11" x14ac:dyDescent="0.2">
      <c r="A47" s="17"/>
      <c r="B47" s="18"/>
      <c r="C47" s="18"/>
      <c r="D47" s="18"/>
      <c r="E47" s="18"/>
      <c r="F47" s="18"/>
      <c r="G47" s="20"/>
    </row>
  </sheetData>
  <sheetProtection sheet="1" objects="1" scenarios="1"/>
  <mergeCells count="1">
    <mergeCell ref="B2:D2"/>
  </mergeCells>
  <phoneticPr fontId="0" type="noConversion"/>
  <pageMargins left="0.70866141732283472" right="0.51181102362204722" top="0.59055118110236227" bottom="0.19685039370078741" header="0.51181102362204722" footer="0.51181102362204722"/>
  <pageSetup firstPageNumber="15" orientation="portrait" useFirstPageNumber="1" horizontalDpi="4294967292" verticalDpi="3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44"/>
  <sheetViews>
    <sheetView zoomScale="75" workbookViewId="0">
      <selection activeCell="G18" sqref="G18"/>
    </sheetView>
  </sheetViews>
  <sheetFormatPr baseColWidth="10" defaultColWidth="3.28515625" defaultRowHeight="12.75" x14ac:dyDescent="0.2"/>
  <cols>
    <col min="1" max="1" width="3.28515625" style="30" customWidth="1"/>
    <col min="2" max="2" width="23.28515625" style="30" customWidth="1"/>
    <col min="3" max="4" width="11.5703125" style="30" customWidth="1"/>
    <col min="5" max="5" width="12.28515625" style="30" customWidth="1"/>
    <col min="6" max="6" width="2.7109375" style="30" customWidth="1"/>
    <col min="7" max="7" width="15.7109375" style="30" customWidth="1"/>
    <col min="8" max="8" width="4.140625" style="30" customWidth="1"/>
    <col min="9" max="9" width="11.7109375" style="30" customWidth="1"/>
    <col min="10" max="10" width="14" style="30" customWidth="1"/>
    <col min="11" max="11" width="11.28515625" style="30" customWidth="1"/>
    <col min="12" max="12" width="3.28515625" style="30" customWidth="1"/>
    <col min="13" max="13" width="14" style="30" customWidth="1"/>
    <col min="14" max="16384" width="3.28515625" style="30"/>
  </cols>
  <sheetData>
    <row r="1" spans="1:13" s="2" customFormat="1" ht="15.75" x14ac:dyDescent="0.25">
      <c r="B1" s="33"/>
      <c r="C1" s="33"/>
      <c r="D1" s="33"/>
      <c r="E1" s="33"/>
      <c r="F1" s="29"/>
      <c r="G1" s="33"/>
      <c r="H1" s="33"/>
      <c r="I1" s="33"/>
      <c r="J1" s="33"/>
      <c r="K1" s="33"/>
      <c r="L1" s="29"/>
      <c r="M1" s="33"/>
    </row>
    <row r="2" spans="1:13" s="2" customFormat="1" ht="18" x14ac:dyDescent="0.25">
      <c r="B2" s="254" t="s">
        <v>195</v>
      </c>
      <c r="C2" s="44"/>
      <c r="D2" s="44"/>
      <c r="E2" s="44"/>
      <c r="F2" s="45"/>
      <c r="G2" s="44"/>
      <c r="H2" s="45"/>
      <c r="I2" s="46"/>
      <c r="J2" s="46"/>
      <c r="K2" s="46"/>
      <c r="L2" s="45"/>
      <c r="M2" s="46"/>
    </row>
    <row r="3" spans="1:13" s="2" customFormat="1" ht="19.5" x14ac:dyDescent="0.35">
      <c r="B3" s="573" t="str">
        <f>Coût!$A$3</f>
        <v>Jos Bleau inc.</v>
      </c>
      <c r="C3" s="574"/>
      <c r="D3" s="574"/>
      <c r="E3" s="574"/>
      <c r="F3" s="575"/>
      <c r="G3" s="44"/>
      <c r="H3" s="45"/>
      <c r="I3" s="46"/>
      <c r="J3" s="46"/>
      <c r="K3" s="46"/>
      <c r="L3" s="45"/>
      <c r="M3" s="46"/>
    </row>
    <row r="4" spans="1:13" s="2" customFormat="1" ht="18.75" x14ac:dyDescent="0.3">
      <c r="A4" s="3"/>
      <c r="B4" s="47"/>
      <c r="C4" s="48"/>
      <c r="D4" s="48"/>
      <c r="E4" s="48"/>
      <c r="F4" s="49"/>
      <c r="G4" s="48"/>
      <c r="H4" s="50"/>
      <c r="I4" s="51"/>
      <c r="J4" s="52"/>
      <c r="K4" s="52"/>
      <c r="L4" s="50"/>
      <c r="M4" s="52"/>
    </row>
    <row r="5" spans="1:13" s="2" customFormat="1" ht="15.75" x14ac:dyDescent="0.25">
      <c r="A5" s="34"/>
      <c r="B5" s="255" t="s">
        <v>108</v>
      </c>
      <c r="C5" s="256"/>
      <c r="D5" s="256"/>
      <c r="E5" s="256"/>
      <c r="F5" s="257"/>
      <c r="G5" s="258"/>
      <c r="H5" s="257"/>
      <c r="I5" s="255" t="s">
        <v>189</v>
      </c>
      <c r="J5" s="255"/>
      <c r="K5" s="255"/>
      <c r="L5" s="257"/>
      <c r="M5" s="259"/>
    </row>
    <row r="6" spans="1:13" s="2" customFormat="1" ht="15.75" x14ac:dyDescent="0.25">
      <c r="A6" s="35"/>
      <c r="B6" s="260" t="s">
        <v>124</v>
      </c>
      <c r="C6" s="261"/>
      <c r="D6" s="262"/>
      <c r="E6" s="261"/>
      <c r="F6" s="225"/>
      <c r="G6" s="261"/>
      <c r="H6" s="225"/>
      <c r="I6" s="261"/>
      <c r="J6" s="261"/>
      <c r="K6" s="261"/>
      <c r="L6" s="225"/>
      <c r="M6" s="263"/>
    </row>
    <row r="7" spans="1:13" s="2" customFormat="1" ht="15.75" x14ac:dyDescent="0.25">
      <c r="A7" s="35"/>
      <c r="B7" s="264" t="s">
        <v>109</v>
      </c>
      <c r="C7" s="264" t="s">
        <v>110</v>
      </c>
      <c r="D7" s="225"/>
      <c r="E7" s="264" t="s">
        <v>111</v>
      </c>
      <c r="F7" s="225"/>
      <c r="G7" s="265" t="s">
        <v>112</v>
      </c>
      <c r="H7" s="225"/>
      <c r="I7" s="264" t="s">
        <v>110</v>
      </c>
      <c r="J7" s="264" t="s">
        <v>113</v>
      </c>
      <c r="K7" s="265" t="s">
        <v>111</v>
      </c>
      <c r="L7" s="225"/>
      <c r="M7" s="264" t="s">
        <v>114</v>
      </c>
    </row>
    <row r="8" spans="1:13" s="2" customFormat="1" ht="15.75" x14ac:dyDescent="0.25">
      <c r="A8" s="35"/>
      <c r="B8" s="266" t="s">
        <v>191</v>
      </c>
      <c r="C8" s="266" t="s">
        <v>115</v>
      </c>
      <c r="D8" s="267" t="s">
        <v>116</v>
      </c>
      <c r="E8" s="266" t="s">
        <v>117</v>
      </c>
      <c r="F8" s="225"/>
      <c r="G8" s="266" t="s">
        <v>118</v>
      </c>
      <c r="H8" s="225"/>
      <c r="I8" s="266" t="s">
        <v>115</v>
      </c>
      <c r="J8" s="266" t="s">
        <v>190</v>
      </c>
      <c r="K8" s="266" t="s">
        <v>117</v>
      </c>
      <c r="L8" s="225"/>
      <c r="M8" s="266" t="s">
        <v>119</v>
      </c>
    </row>
    <row r="9" spans="1:13" s="2" customFormat="1" ht="16.5" thickBot="1" x14ac:dyDescent="0.3">
      <c r="A9" s="35"/>
      <c r="B9" s="268"/>
      <c r="C9" s="268"/>
      <c r="D9" s="268" t="s">
        <v>4</v>
      </c>
      <c r="E9" s="268" t="s">
        <v>4</v>
      </c>
      <c r="F9" s="225"/>
      <c r="G9" s="268" t="s">
        <v>4</v>
      </c>
      <c r="H9" s="225"/>
      <c r="I9" s="268"/>
      <c r="J9" s="268"/>
      <c r="K9" s="268"/>
      <c r="L9" s="225"/>
      <c r="M9" s="268"/>
    </row>
    <row r="10" spans="1:13" ht="13.5" thickTop="1" x14ac:dyDescent="0.2">
      <c r="A10" s="36"/>
      <c r="B10" s="269"/>
      <c r="C10" s="270"/>
      <c r="D10" s="270"/>
      <c r="E10" s="264"/>
      <c r="F10" s="225"/>
      <c r="G10" s="474"/>
      <c r="H10" s="225"/>
      <c r="I10" s="264"/>
      <c r="J10" s="265"/>
      <c r="K10" s="264"/>
      <c r="L10" s="225"/>
      <c r="M10" s="264"/>
    </row>
    <row r="11" spans="1:13" x14ac:dyDescent="0.2">
      <c r="A11" s="36"/>
      <c r="B11" s="271" t="str">
        <f>'Budget an 1'!B16</f>
        <v>Équipements informatiques</v>
      </c>
      <c r="C11" s="272">
        <f>Coût!G14</f>
        <v>0</v>
      </c>
      <c r="D11" s="272">
        <f>'Budget an 1'!O16</f>
        <v>0</v>
      </c>
      <c r="E11" s="273">
        <f>C11+D11</f>
        <v>0</v>
      </c>
      <c r="F11" s="225"/>
      <c r="G11" s="475">
        <v>0.3</v>
      </c>
      <c r="H11" s="225"/>
      <c r="I11" s="273">
        <v>0</v>
      </c>
      <c r="J11" s="273">
        <f>(E11*G11)/2</f>
        <v>0</v>
      </c>
      <c r="K11" s="273">
        <f>I11+J11</f>
        <v>0</v>
      </c>
      <c r="L11" s="225"/>
      <c r="M11" s="273">
        <f>E11-K11</f>
        <v>0</v>
      </c>
    </row>
    <row r="12" spans="1:13" x14ac:dyDescent="0.2">
      <c r="A12" s="36"/>
      <c r="B12" s="274"/>
      <c r="C12" s="275"/>
      <c r="D12" s="275"/>
      <c r="E12" s="264"/>
      <c r="F12" s="225"/>
      <c r="G12" s="476"/>
      <c r="H12" s="225"/>
      <c r="I12" s="266"/>
      <c r="J12" s="266"/>
      <c r="K12" s="264"/>
      <c r="L12" s="225"/>
      <c r="M12" s="266"/>
    </row>
    <row r="13" spans="1:13" x14ac:dyDescent="0.2">
      <c r="A13" s="36"/>
      <c r="B13" s="271" t="str">
        <f>'Budget an 1'!B17</f>
        <v>Équipements de bureau</v>
      </c>
      <c r="C13" s="272">
        <f>Coût!G15</f>
        <v>0</v>
      </c>
      <c r="D13" s="272">
        <f>'Budget an 1'!O17</f>
        <v>0</v>
      </c>
      <c r="E13" s="273">
        <f>C13+D13</f>
        <v>0</v>
      </c>
      <c r="F13" s="225"/>
      <c r="G13" s="475">
        <v>0.2</v>
      </c>
      <c r="H13" s="225"/>
      <c r="I13" s="273">
        <v>0</v>
      </c>
      <c r="J13" s="273">
        <f>(E13*G13)/2</f>
        <v>0</v>
      </c>
      <c r="K13" s="273">
        <f>I13+J13</f>
        <v>0</v>
      </c>
      <c r="L13" s="225"/>
      <c r="M13" s="273">
        <f>E13-K13</f>
        <v>0</v>
      </c>
    </row>
    <row r="14" spans="1:13" x14ac:dyDescent="0.2">
      <c r="A14" s="36"/>
      <c r="B14" s="274"/>
      <c r="C14" s="275"/>
      <c r="D14" s="275"/>
      <c r="E14" s="264"/>
      <c r="F14" s="225"/>
      <c r="G14" s="476"/>
      <c r="H14" s="225"/>
      <c r="I14" s="266"/>
      <c r="J14" s="266"/>
      <c r="K14" s="264"/>
      <c r="L14" s="225"/>
      <c r="M14" s="266"/>
    </row>
    <row r="15" spans="1:13" x14ac:dyDescent="0.2">
      <c r="A15" s="36"/>
      <c r="B15" s="274" t="s">
        <v>245</v>
      </c>
      <c r="C15" s="272">
        <f>Coût!G16</f>
        <v>0</v>
      </c>
      <c r="D15" s="272">
        <f>'Budget an 1'!O18</f>
        <v>0</v>
      </c>
      <c r="E15" s="273">
        <f>C15+D15</f>
        <v>0</v>
      </c>
      <c r="F15" s="225"/>
      <c r="G15" s="477">
        <v>0.2</v>
      </c>
      <c r="H15" s="225"/>
      <c r="I15" s="273">
        <v>0</v>
      </c>
      <c r="J15" s="273">
        <f>(E15*G15)/2</f>
        <v>0</v>
      </c>
      <c r="K15" s="388">
        <f>I15+J15</f>
        <v>0</v>
      </c>
      <c r="L15" s="389"/>
      <c r="M15" s="273">
        <f>E15-K15</f>
        <v>0</v>
      </c>
    </row>
    <row r="16" spans="1:13" x14ac:dyDescent="0.2">
      <c r="A16" s="36"/>
      <c r="B16" s="274"/>
      <c r="C16" s="275"/>
      <c r="D16" s="275"/>
      <c r="E16" s="266"/>
      <c r="F16" s="225"/>
      <c r="G16" s="476"/>
      <c r="H16" s="225"/>
      <c r="I16" s="266"/>
      <c r="J16" s="266"/>
      <c r="K16" s="266"/>
      <c r="L16" s="225"/>
      <c r="M16" s="266"/>
    </row>
    <row r="17" spans="1:13" x14ac:dyDescent="0.2">
      <c r="A17" s="36"/>
      <c r="B17" s="274" t="str">
        <f>'Budget an 1'!B19</f>
        <v>Améliorations locatives</v>
      </c>
      <c r="C17" s="275">
        <f>Coût!G17</f>
        <v>0</v>
      </c>
      <c r="D17" s="275">
        <f>'Budget an 1'!O19</f>
        <v>0</v>
      </c>
      <c r="E17" s="273">
        <f>C17+D17</f>
        <v>0</v>
      </c>
      <c r="F17" s="225"/>
      <c r="G17" s="475">
        <v>0.2</v>
      </c>
      <c r="H17" s="225"/>
      <c r="I17" s="266">
        <v>0</v>
      </c>
      <c r="J17" s="273">
        <f>(E17*G17)/2</f>
        <v>0</v>
      </c>
      <c r="K17" s="273">
        <f>I17+J17</f>
        <v>0</v>
      </c>
      <c r="L17" s="225"/>
      <c r="M17" s="273">
        <f>E17-K17</f>
        <v>0</v>
      </c>
    </row>
    <row r="18" spans="1:13" x14ac:dyDescent="0.2">
      <c r="A18" s="36"/>
      <c r="B18" s="269"/>
      <c r="C18" s="276"/>
      <c r="D18" s="276"/>
      <c r="E18" s="264"/>
      <c r="F18" s="225"/>
      <c r="G18" s="474"/>
      <c r="H18" s="225"/>
      <c r="I18" s="264"/>
      <c r="J18" s="265"/>
      <c r="K18" s="264"/>
      <c r="L18" s="225"/>
      <c r="M18" s="264"/>
    </row>
    <row r="19" spans="1:13" x14ac:dyDescent="0.2">
      <c r="A19" s="36"/>
      <c r="B19" s="271" t="str">
        <f>'Budget an 1'!B20</f>
        <v xml:space="preserve">Autres </v>
      </c>
      <c r="C19" s="272">
        <f>Coût!G18</f>
        <v>0</v>
      </c>
      <c r="D19" s="272">
        <f>'Budget an 1'!O20</f>
        <v>0</v>
      </c>
      <c r="E19" s="273">
        <f>C19+D19</f>
        <v>0</v>
      </c>
      <c r="F19" s="225"/>
      <c r="G19" s="475">
        <v>0.2</v>
      </c>
      <c r="H19" s="225"/>
      <c r="I19" s="273">
        <v>0</v>
      </c>
      <c r="J19" s="273">
        <f>(E19*G19)/2</f>
        <v>0</v>
      </c>
      <c r="K19" s="273">
        <f>I19+J19</f>
        <v>0</v>
      </c>
      <c r="L19" s="225"/>
      <c r="M19" s="273">
        <f>E19-K19</f>
        <v>0</v>
      </c>
    </row>
    <row r="20" spans="1:13" x14ac:dyDescent="0.2">
      <c r="A20" s="36"/>
      <c r="B20" s="269"/>
      <c r="C20" s="276"/>
      <c r="D20" s="276"/>
      <c r="E20" s="264"/>
      <c r="F20" s="225"/>
      <c r="G20" s="474"/>
      <c r="H20" s="225"/>
      <c r="I20" s="264"/>
      <c r="J20" s="265"/>
      <c r="K20" s="264"/>
      <c r="L20" s="225"/>
      <c r="M20" s="264"/>
    </row>
    <row r="21" spans="1:13" ht="13.5" thickBot="1" x14ac:dyDescent="0.25">
      <c r="A21" s="36"/>
      <c r="B21" s="277" t="str">
        <f>'Budget an 1'!B21</f>
        <v>Frais initiaux</v>
      </c>
      <c r="C21" s="278">
        <f>Coût!G19</f>
        <v>0</v>
      </c>
      <c r="D21" s="278">
        <f>'Budget an 1'!O21</f>
        <v>0</v>
      </c>
      <c r="E21" s="268">
        <f>C21+D21</f>
        <v>0</v>
      </c>
      <c r="F21" s="225"/>
      <c r="G21" s="475">
        <v>0.2</v>
      </c>
      <c r="H21" s="225"/>
      <c r="I21" s="268">
        <v>0</v>
      </c>
      <c r="J21" s="268">
        <f>(E21*G21)/2</f>
        <v>0</v>
      </c>
      <c r="K21" s="268">
        <f>I21+J21</f>
        <v>0</v>
      </c>
      <c r="L21" s="225"/>
      <c r="M21" s="268">
        <f>E21-K21</f>
        <v>0</v>
      </c>
    </row>
    <row r="22" spans="1:13" ht="13.5" thickTop="1" x14ac:dyDescent="0.2">
      <c r="A22" s="36"/>
      <c r="B22" s="264"/>
      <c r="C22" s="266"/>
      <c r="D22" s="266"/>
      <c r="E22" s="264"/>
      <c r="F22" s="225"/>
      <c r="G22" s="264"/>
      <c r="H22" s="225"/>
      <c r="I22" s="264"/>
      <c r="J22" s="264"/>
      <c r="K22" s="264"/>
      <c r="L22" s="225"/>
      <c r="M22" s="264"/>
    </row>
    <row r="23" spans="1:13" x14ac:dyDescent="0.2">
      <c r="A23" s="36"/>
      <c r="B23" s="279" t="s">
        <v>120</v>
      </c>
      <c r="C23" s="273">
        <f>SUM(C10:C21)</f>
        <v>0</v>
      </c>
      <c r="D23" s="273">
        <f>SUM(D10:D21)</f>
        <v>0</v>
      </c>
      <c r="E23" s="273">
        <f>SUM(E10:E21)</f>
        <v>0</v>
      </c>
      <c r="F23" s="225"/>
      <c r="G23" s="273"/>
      <c r="H23" s="225"/>
      <c r="I23" s="273">
        <f>SUM(I10:I21)</f>
        <v>0</v>
      </c>
      <c r="J23" s="273">
        <f>SUM(J10:J21)</f>
        <v>0</v>
      </c>
      <c r="K23" s="273">
        <f>SUM(K10:K21)</f>
        <v>0</v>
      </c>
      <c r="L23" s="225"/>
      <c r="M23" s="273">
        <f>SUM(M10:M21)</f>
        <v>0</v>
      </c>
    </row>
    <row r="24" spans="1:13" s="2" customFormat="1" ht="15.75" x14ac:dyDescent="0.25">
      <c r="A24" s="35"/>
      <c r="B24" s="267"/>
      <c r="C24" s="267"/>
      <c r="D24" s="267"/>
      <c r="E24" s="267"/>
      <c r="F24" s="225"/>
      <c r="G24" s="267"/>
      <c r="H24" s="225"/>
      <c r="I24" s="280"/>
      <c r="J24" s="267"/>
      <c r="K24" s="267"/>
      <c r="L24" s="225"/>
      <c r="M24" s="280"/>
    </row>
    <row r="25" spans="1:13" s="2" customFormat="1" ht="15.75" x14ac:dyDescent="0.25">
      <c r="A25" s="35"/>
      <c r="B25" s="260" t="s">
        <v>125</v>
      </c>
      <c r="C25" s="267"/>
      <c r="D25" s="281"/>
      <c r="E25" s="267"/>
      <c r="F25" s="225"/>
      <c r="G25" s="267"/>
      <c r="H25" s="225"/>
      <c r="I25" s="280"/>
      <c r="J25" s="267"/>
      <c r="K25" s="267"/>
      <c r="L25" s="225"/>
      <c r="M25" s="280"/>
    </row>
    <row r="26" spans="1:13" s="2" customFormat="1" ht="15.75" x14ac:dyDescent="0.25">
      <c r="A26" s="35"/>
      <c r="B26" s="264" t="s">
        <v>109</v>
      </c>
      <c r="C26" s="264" t="s">
        <v>110</v>
      </c>
      <c r="D26" s="267" t="s">
        <v>116</v>
      </c>
      <c r="E26" s="264" t="s">
        <v>111</v>
      </c>
      <c r="F26" s="225"/>
      <c r="G26" s="265" t="s">
        <v>112</v>
      </c>
      <c r="H26" s="225"/>
      <c r="I26" s="264" t="s">
        <v>110</v>
      </c>
      <c r="J26" s="264" t="s">
        <v>113</v>
      </c>
      <c r="K26" s="265" t="s">
        <v>111</v>
      </c>
      <c r="L26" s="225"/>
      <c r="M26" s="264" t="s">
        <v>114</v>
      </c>
    </row>
    <row r="27" spans="1:13" x14ac:dyDescent="0.2">
      <c r="A27" s="36"/>
      <c r="B27" s="266" t="s">
        <v>191</v>
      </c>
      <c r="C27" s="266" t="s">
        <v>115</v>
      </c>
      <c r="D27" s="282" t="s">
        <v>121</v>
      </c>
      <c r="E27" s="266" t="s">
        <v>117</v>
      </c>
      <c r="F27" s="225"/>
      <c r="G27" s="266" t="s">
        <v>118</v>
      </c>
      <c r="H27" s="225"/>
      <c r="I27" s="266" t="s">
        <v>115</v>
      </c>
      <c r="J27" s="266" t="s">
        <v>190</v>
      </c>
      <c r="K27" s="266" t="s">
        <v>117</v>
      </c>
      <c r="L27" s="225"/>
      <c r="M27" s="266" t="s">
        <v>119</v>
      </c>
    </row>
    <row r="28" spans="1:13" ht="13.5" thickBot="1" x14ac:dyDescent="0.25">
      <c r="A28" s="36"/>
      <c r="B28" s="268"/>
      <c r="C28" s="268"/>
      <c r="D28" s="228"/>
      <c r="E28" s="268" t="s">
        <v>4</v>
      </c>
      <c r="F28" s="225"/>
      <c r="G28" s="268" t="s">
        <v>4</v>
      </c>
      <c r="H28" s="225"/>
      <c r="I28" s="268"/>
      <c r="J28" s="268"/>
      <c r="K28" s="268"/>
      <c r="L28" s="225"/>
      <c r="M28" s="268"/>
    </row>
    <row r="29" spans="1:13" ht="13.5" thickTop="1" x14ac:dyDescent="0.2">
      <c r="A29" s="36"/>
      <c r="B29" s="269"/>
      <c r="C29" s="266"/>
      <c r="D29" s="225"/>
      <c r="E29" s="266"/>
      <c r="F29" s="225"/>
      <c r="G29" s="266"/>
      <c r="H29" s="225"/>
      <c r="I29" s="266"/>
      <c r="J29" s="266"/>
      <c r="K29" s="264"/>
      <c r="L29" s="225"/>
      <c r="M29" s="266"/>
    </row>
    <row r="30" spans="1:13" x14ac:dyDescent="0.2">
      <c r="A30" s="36"/>
      <c r="B30" s="271" t="str">
        <f>B11</f>
        <v>Équipements informatiques</v>
      </c>
      <c r="C30" s="273">
        <f>E11</f>
        <v>0</v>
      </c>
      <c r="D30" s="283">
        <f>'Budget an 2'!O16</f>
        <v>0</v>
      </c>
      <c r="E30" s="273">
        <f>SUM(C30:D30)</f>
        <v>0</v>
      </c>
      <c r="F30" s="225"/>
      <c r="G30" s="284">
        <f>G11</f>
        <v>0.3</v>
      </c>
      <c r="H30" s="225"/>
      <c r="I30" s="273">
        <f>K11</f>
        <v>0</v>
      </c>
      <c r="J30" s="273">
        <f>(M11*G30)+(D30*G30)/2</f>
        <v>0</v>
      </c>
      <c r="K30" s="273">
        <f>SUM(I30:J30)</f>
        <v>0</v>
      </c>
      <c r="L30" s="225"/>
      <c r="M30" s="273">
        <f>E30-K30</f>
        <v>0</v>
      </c>
    </row>
    <row r="31" spans="1:13" x14ac:dyDescent="0.2">
      <c r="A31" s="36"/>
      <c r="B31" s="274"/>
      <c r="C31" s="266"/>
      <c r="D31" s="285"/>
      <c r="E31" s="264"/>
      <c r="F31" s="225"/>
      <c r="G31" s="266"/>
      <c r="H31" s="225"/>
      <c r="I31" s="266"/>
      <c r="J31" s="266"/>
      <c r="K31" s="264"/>
      <c r="L31" s="225"/>
      <c r="M31" s="266"/>
    </row>
    <row r="32" spans="1:13" x14ac:dyDescent="0.2">
      <c r="A32" s="36"/>
      <c r="B32" s="271" t="str">
        <f>B13</f>
        <v>Équipements de bureau</v>
      </c>
      <c r="C32" s="266">
        <f>E13</f>
        <v>0</v>
      </c>
      <c r="D32" s="285">
        <f>'Budget an 2'!O17</f>
        <v>0</v>
      </c>
      <c r="E32" s="273">
        <f>SUM(C32:D32)</f>
        <v>0</v>
      </c>
      <c r="F32" s="225"/>
      <c r="G32" s="284">
        <f>G13</f>
        <v>0.2</v>
      </c>
      <c r="H32" s="225"/>
      <c r="I32" s="266">
        <f>K13</f>
        <v>0</v>
      </c>
      <c r="J32" s="273">
        <f>(M13*G32)+(D32*G32)/2</f>
        <v>0</v>
      </c>
      <c r="K32" s="273">
        <f>SUM(I32:J32)</f>
        <v>0</v>
      </c>
      <c r="L32" s="225"/>
      <c r="M32" s="273">
        <f>E32-K32</f>
        <v>0</v>
      </c>
    </row>
    <row r="33" spans="1:13" x14ac:dyDescent="0.2">
      <c r="A33" s="36"/>
      <c r="B33" s="274"/>
      <c r="C33" s="264"/>
      <c r="D33" s="276" t="s">
        <v>4</v>
      </c>
      <c r="E33" s="264"/>
      <c r="F33" s="225"/>
      <c r="G33" s="264"/>
      <c r="H33" s="225"/>
      <c r="I33" s="264"/>
      <c r="J33" s="264"/>
      <c r="K33" s="264"/>
      <c r="L33" s="225"/>
      <c r="M33" s="264"/>
    </row>
    <row r="34" spans="1:13" x14ac:dyDescent="0.2">
      <c r="A34" s="36"/>
      <c r="B34" s="274" t="s">
        <v>245</v>
      </c>
      <c r="C34" s="273">
        <f>E15</f>
        <v>0</v>
      </c>
      <c r="D34" s="272">
        <f>'Budget an 2'!O18</f>
        <v>0</v>
      </c>
      <c r="E34" s="273">
        <f>SUM(C34:D34)</f>
        <v>0</v>
      </c>
      <c r="F34" s="225"/>
      <c r="G34" s="390">
        <f>G15</f>
        <v>0.2</v>
      </c>
      <c r="H34" s="225"/>
      <c r="I34" s="273">
        <f>K15</f>
        <v>0</v>
      </c>
      <c r="J34" s="273">
        <f>(M15*G34)+(D34*G34)/2</f>
        <v>0</v>
      </c>
      <c r="K34" s="273">
        <f>SUM(I34:J34)</f>
        <v>0</v>
      </c>
      <c r="L34" s="225"/>
      <c r="M34" s="273">
        <f>E34-K34</f>
        <v>0</v>
      </c>
    </row>
    <row r="35" spans="1:13" x14ac:dyDescent="0.2">
      <c r="A35" s="36"/>
      <c r="B35" s="274"/>
      <c r="C35" s="266"/>
      <c r="D35" s="275"/>
      <c r="E35" s="266"/>
      <c r="F35" s="225"/>
      <c r="G35" s="266"/>
      <c r="H35" s="225"/>
      <c r="I35" s="266"/>
      <c r="J35" s="266"/>
      <c r="K35" s="266"/>
      <c r="L35" s="225"/>
      <c r="M35" s="266"/>
    </row>
    <row r="36" spans="1:13" x14ac:dyDescent="0.2">
      <c r="A36" s="36"/>
      <c r="B36" s="274" t="str">
        <f>B17</f>
        <v>Améliorations locatives</v>
      </c>
      <c r="C36" s="273">
        <f>E17</f>
        <v>0</v>
      </c>
      <c r="D36" s="272">
        <f>'Budget an 2'!O19</f>
        <v>0</v>
      </c>
      <c r="E36" s="273">
        <f>SUM(C36:D36)</f>
        <v>0</v>
      </c>
      <c r="F36" s="225"/>
      <c r="G36" s="284">
        <f>G17</f>
        <v>0.2</v>
      </c>
      <c r="H36" s="225"/>
      <c r="I36" s="273">
        <f>K17</f>
        <v>0</v>
      </c>
      <c r="J36" s="273">
        <f>(M17*G36)+(D36*G36)/2</f>
        <v>0</v>
      </c>
      <c r="K36" s="273">
        <f>SUM(I36:J36)</f>
        <v>0</v>
      </c>
      <c r="L36" s="225"/>
      <c r="M36" s="273">
        <f>E36-K36</f>
        <v>0</v>
      </c>
    </row>
    <row r="37" spans="1:13" x14ac:dyDescent="0.2">
      <c r="A37" s="36"/>
      <c r="B37" s="269"/>
      <c r="C37" s="264"/>
      <c r="D37" s="276"/>
      <c r="E37" s="264"/>
      <c r="F37" s="225"/>
      <c r="G37" s="264"/>
      <c r="H37" s="225"/>
      <c r="I37" s="264"/>
      <c r="J37" s="264"/>
      <c r="K37" s="264"/>
      <c r="L37" s="225"/>
      <c r="M37" s="264"/>
    </row>
    <row r="38" spans="1:13" x14ac:dyDescent="0.2">
      <c r="A38" s="36"/>
      <c r="B38" s="271" t="str">
        <f>B19</f>
        <v xml:space="preserve">Autres </v>
      </c>
      <c r="C38" s="273">
        <f>E19</f>
        <v>0</v>
      </c>
      <c r="D38" s="272">
        <f>'Budget an 2'!O20</f>
        <v>0</v>
      </c>
      <c r="E38" s="273">
        <f>SUM(C38:D38)</f>
        <v>0</v>
      </c>
      <c r="F38" s="225"/>
      <c r="G38" s="284">
        <f>G19</f>
        <v>0.2</v>
      </c>
      <c r="H38" s="225"/>
      <c r="I38" s="273">
        <f>K19</f>
        <v>0</v>
      </c>
      <c r="J38" s="273">
        <f>(M19*G38)+(D38*G38)/2</f>
        <v>0</v>
      </c>
      <c r="K38" s="273">
        <f>SUM(I38:J38)</f>
        <v>0</v>
      </c>
      <c r="L38" s="225"/>
      <c r="M38" s="273">
        <f>E38-K38</f>
        <v>0</v>
      </c>
    </row>
    <row r="39" spans="1:13" x14ac:dyDescent="0.2">
      <c r="A39" s="36"/>
      <c r="B39" s="269"/>
      <c r="C39" s="264"/>
      <c r="D39" s="276"/>
      <c r="E39" s="264"/>
      <c r="F39" s="225"/>
      <c r="G39" s="264"/>
      <c r="H39" s="225"/>
      <c r="I39" s="264"/>
      <c r="J39" s="267"/>
      <c r="K39" s="264"/>
      <c r="L39" s="225"/>
      <c r="M39" s="264"/>
    </row>
    <row r="40" spans="1:13" ht="13.5" thickBot="1" x14ac:dyDescent="0.25">
      <c r="A40" s="36"/>
      <c r="B40" s="277" t="str">
        <f>B21</f>
        <v>Frais initiaux</v>
      </c>
      <c r="C40" s="268">
        <f>E21</f>
        <v>0</v>
      </c>
      <c r="D40" s="286"/>
      <c r="E40" s="268">
        <f>SUM(C40:D40)</f>
        <v>0</v>
      </c>
      <c r="F40" s="225"/>
      <c r="G40" s="284">
        <f>G21</f>
        <v>0.2</v>
      </c>
      <c r="H40" s="225"/>
      <c r="I40" s="268">
        <f>K21</f>
        <v>0</v>
      </c>
      <c r="J40" s="268">
        <f>(M21*G40)+(D40*G40)/2</f>
        <v>0</v>
      </c>
      <c r="K40" s="268">
        <f>SUM(I40:J40)</f>
        <v>0</v>
      </c>
      <c r="L40" s="225"/>
      <c r="M40" s="268">
        <f>E40-K40</f>
        <v>0</v>
      </c>
    </row>
    <row r="41" spans="1:13" ht="13.5" thickTop="1" x14ac:dyDescent="0.2">
      <c r="A41" s="36"/>
      <c r="B41" s="264"/>
      <c r="C41" s="264"/>
      <c r="D41" s="264"/>
      <c r="E41" s="264"/>
      <c r="F41" s="225"/>
      <c r="G41" s="264"/>
      <c r="H41" s="225"/>
      <c r="I41" s="264"/>
      <c r="J41" s="264"/>
      <c r="K41" s="264"/>
      <c r="L41" s="225"/>
      <c r="M41" s="264"/>
    </row>
    <row r="42" spans="1:13" x14ac:dyDescent="0.2">
      <c r="A42" s="36"/>
      <c r="B42" s="279" t="s">
        <v>120</v>
      </c>
      <c r="C42" s="273">
        <f>SUM(C30:C40)</f>
        <v>0</v>
      </c>
      <c r="D42" s="273">
        <f>SUM(D30:D40)</f>
        <v>0</v>
      </c>
      <c r="E42" s="273">
        <f>SUM(E30:E40)</f>
        <v>0</v>
      </c>
      <c r="F42" s="225"/>
      <c r="G42" s="273"/>
      <c r="H42" s="225"/>
      <c r="I42" s="273">
        <f>SUM(I30:I40)</f>
        <v>0</v>
      </c>
      <c r="J42" s="273">
        <f>SUM(J30:J40)</f>
        <v>0</v>
      </c>
      <c r="K42" s="273">
        <f>SUM(K30:K40)</f>
        <v>0</v>
      </c>
      <c r="L42" s="225"/>
      <c r="M42" s="273">
        <f>SUM(M30:M40)</f>
        <v>0</v>
      </c>
    </row>
    <row r="43" spans="1:13" x14ac:dyDescent="0.2">
      <c r="A43" s="37"/>
      <c r="B43" s="287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47"/>
    </row>
    <row r="44" spans="1:13" x14ac:dyDescent="0.2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</row>
  </sheetData>
  <sheetProtection sheet="1" objects="1" scenarios="1"/>
  <mergeCells count="1">
    <mergeCell ref="B3:F3"/>
  </mergeCells>
  <phoneticPr fontId="0" type="noConversion"/>
  <pageMargins left="0.32" right="0.4" top="0.28999999999999998" bottom="0.33" header="0.4921259845" footer="0.4921259845"/>
  <pageSetup scale="90" firstPageNumber="13" orientation="landscape" useFirstPageNumber="1" horizontalDpi="4294967292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26"/>
  <sheetViews>
    <sheetView topLeftCell="B13" workbookViewId="0">
      <selection activeCell="C3" sqref="C3:F3"/>
    </sheetView>
  </sheetViews>
  <sheetFormatPr baseColWidth="10" defaultColWidth="13.7109375" defaultRowHeight="12.75" x14ac:dyDescent="0.2"/>
  <cols>
    <col min="1" max="1" width="12.42578125" style="38" customWidth="1"/>
    <col min="2" max="2" width="19.85546875" style="130" customWidth="1"/>
    <col min="3" max="3" width="15.28515625" style="38" customWidth="1"/>
    <col min="4" max="16384" width="13.7109375" style="38"/>
  </cols>
  <sheetData>
    <row r="1" spans="1:7" ht="18" x14ac:dyDescent="0.25">
      <c r="A1" s="288" t="s">
        <v>196</v>
      </c>
      <c r="B1" s="57"/>
      <c r="C1" s="55"/>
      <c r="D1" s="55"/>
      <c r="E1" s="55"/>
      <c r="F1" s="55"/>
      <c r="G1" s="55"/>
    </row>
    <row r="2" spans="1:7" ht="19.5" x14ac:dyDescent="0.35">
      <c r="A2" s="576" t="str">
        <f>Coût!$A$3</f>
        <v>Jos Bleau inc.</v>
      </c>
      <c r="B2" s="577"/>
      <c r="C2" s="578"/>
      <c r="D2" s="579"/>
      <c r="E2" s="55"/>
      <c r="F2" s="55"/>
      <c r="G2" s="55"/>
    </row>
    <row r="3" spans="1:7" ht="18.75" x14ac:dyDescent="0.3">
      <c r="A3" s="580" t="s">
        <v>178</v>
      </c>
      <c r="B3" s="581"/>
      <c r="C3" s="582" t="s">
        <v>237</v>
      </c>
      <c r="D3" s="583"/>
      <c r="E3" s="583"/>
      <c r="F3" s="584"/>
      <c r="G3" s="56"/>
    </row>
    <row r="4" spans="1:7" x14ac:dyDescent="0.2">
      <c r="A4" s="289" t="s">
        <v>43</v>
      </c>
      <c r="B4" s="290"/>
      <c r="C4" s="291"/>
      <c r="D4" s="378"/>
      <c r="E4" s="293" t="s">
        <v>44</v>
      </c>
      <c r="F4" s="294"/>
      <c r="G4" s="294"/>
    </row>
    <row r="5" spans="1:7" x14ac:dyDescent="0.2">
      <c r="A5" s="292"/>
      <c r="B5" s="295" t="s">
        <v>45</v>
      </c>
      <c r="C5" s="479">
        <v>0</v>
      </c>
      <c r="D5" s="292"/>
      <c r="E5" s="292"/>
      <c r="F5" s="295" t="s">
        <v>46</v>
      </c>
      <c r="G5" s="296"/>
    </row>
    <row r="6" spans="1:7" x14ac:dyDescent="0.2">
      <c r="A6" s="292"/>
      <c r="B6" s="295" t="s">
        <v>47</v>
      </c>
      <c r="C6" s="480">
        <v>6.5000000000000002E-2</v>
      </c>
      <c r="D6" s="292"/>
      <c r="E6" s="292"/>
      <c r="F6" s="295" t="s">
        <v>48</v>
      </c>
      <c r="G6" s="297">
        <v>1</v>
      </c>
    </row>
    <row r="7" spans="1:7" x14ac:dyDescent="0.2">
      <c r="A7" s="292"/>
      <c r="B7" s="295" t="s">
        <v>49</v>
      </c>
      <c r="C7" s="481">
        <v>3</v>
      </c>
      <c r="D7" s="292"/>
      <c r="E7" s="292"/>
      <c r="F7" s="292"/>
      <c r="G7" s="292"/>
    </row>
    <row r="8" spans="1:7" x14ac:dyDescent="0.2">
      <c r="A8" s="292"/>
      <c r="B8" s="295" t="s">
        <v>50</v>
      </c>
      <c r="C8" s="481">
        <v>12</v>
      </c>
      <c r="D8" s="292"/>
      <c r="E8" s="292"/>
      <c r="F8" s="292"/>
      <c r="G8" s="292"/>
    </row>
    <row r="9" spans="1:7" x14ac:dyDescent="0.2">
      <c r="A9" s="292"/>
      <c r="B9" s="295" t="s">
        <v>51</v>
      </c>
      <c r="C9" s="482">
        <v>36526</v>
      </c>
      <c r="D9" s="292"/>
      <c r="E9" s="292"/>
      <c r="F9" s="292"/>
      <c r="G9" s="292"/>
    </row>
    <row r="10" spans="1:7" x14ac:dyDescent="0.2">
      <c r="A10" s="292"/>
      <c r="B10" s="298"/>
      <c r="C10" s="299"/>
      <c r="D10" s="292"/>
      <c r="E10" s="292"/>
      <c r="F10" s="292"/>
      <c r="G10" s="292"/>
    </row>
    <row r="11" spans="1:7" x14ac:dyDescent="0.2">
      <c r="A11" s="293" t="s">
        <v>52</v>
      </c>
      <c r="B11" s="290"/>
      <c r="C11" s="294"/>
      <c r="D11" s="294"/>
      <c r="E11" s="294"/>
      <c r="F11" s="294"/>
      <c r="G11" s="294"/>
    </row>
    <row r="12" spans="1:7" ht="13.5" thickBot="1" x14ac:dyDescent="0.25">
      <c r="A12" s="292"/>
      <c r="B12" s="300" t="s">
        <v>53</v>
      </c>
      <c r="C12" s="292"/>
      <c r="D12" s="301" t="s">
        <v>54</v>
      </c>
      <c r="E12" s="292"/>
      <c r="F12" s="292"/>
      <c r="G12" s="292"/>
    </row>
    <row r="13" spans="1:7" ht="13.5" thickBot="1" x14ac:dyDescent="0.25">
      <c r="A13" s="292"/>
      <c r="B13" s="300" t="s">
        <v>55</v>
      </c>
      <c r="C13" s="478">
        <f>PMT(Periodic_rate,Total_payments,-Loan_amount)</f>
        <v>0</v>
      </c>
      <c r="D13" s="302" t="s">
        <v>56</v>
      </c>
      <c r="E13" s="292"/>
      <c r="F13" s="292"/>
      <c r="G13" s="292"/>
    </row>
    <row r="14" spans="1:7" x14ac:dyDescent="0.2">
      <c r="A14" s="292"/>
      <c r="B14" s="298"/>
      <c r="C14" s="303"/>
      <c r="D14" s="304"/>
      <c r="E14" s="292"/>
      <c r="F14" s="292"/>
      <c r="G14" s="292"/>
    </row>
    <row r="15" spans="1:7" x14ac:dyDescent="0.2">
      <c r="A15" s="293" t="s">
        <v>57</v>
      </c>
      <c r="B15" s="290"/>
      <c r="C15" s="294"/>
      <c r="D15" s="294"/>
      <c r="E15" s="294"/>
      <c r="F15" s="294"/>
      <c r="G15" s="294"/>
    </row>
    <row r="16" spans="1:7" x14ac:dyDescent="0.2">
      <c r="A16" s="292"/>
      <c r="B16" s="300" t="s">
        <v>58</v>
      </c>
      <c r="C16" s="305">
        <f>IF(Entered_payment=0,Calculated_payment,Entered_payment)</f>
        <v>0</v>
      </c>
      <c r="D16" s="292"/>
      <c r="E16" s="292"/>
      <c r="F16" s="306" t="str">
        <f>"Capital à rembourser avant le paiement No"&amp;TEXT(First_payment_no,"0")&amp;" :"</f>
        <v>Capital à rembourser avant le paiement No1 :</v>
      </c>
      <c r="G16" s="307">
        <f>FV(Annual_interest_rate/Payments_per_year,First_payment_no-1,Pmt_to_use,-Loan_amount)</f>
        <v>0</v>
      </c>
    </row>
    <row r="17" spans="1:7" x14ac:dyDescent="0.2">
      <c r="A17" s="292"/>
      <c r="B17" s="324" t="s">
        <v>59</v>
      </c>
      <c r="C17" s="298">
        <f>IF(G5=0,IF(G6=0,1,G6),1+C8*(YEAR(G5)-YEAR(C9))+INT(C8*(MONTH(G5)-MONTH(C9))/12)+IF(DAY(G5)&gt;DAY(C9),1))</f>
        <v>1</v>
      </c>
      <c r="D17" s="292"/>
      <c r="E17" s="292"/>
      <c r="F17" s="306" t="str">
        <f>"Intérêts cumulés avant le paiement No"&amp;TEXT(First_payment_no,"0")&amp;" :"</f>
        <v>Intérêts cumulés avant le paiement No1 :</v>
      </c>
      <c r="G17" s="307">
        <f>Pmt_to_use*(First_payment_no-1)-(Loan_amount-Table_beg_bal)</f>
        <v>0</v>
      </c>
    </row>
    <row r="18" spans="1:7" ht="22.5" x14ac:dyDescent="0.3">
      <c r="A18" s="308" t="s">
        <v>60</v>
      </c>
      <c r="B18" s="290"/>
      <c r="C18" s="294"/>
      <c r="D18" s="294"/>
      <c r="E18" s="294"/>
      <c r="F18" s="294"/>
      <c r="G18" s="294"/>
    </row>
    <row r="19" spans="1:7" x14ac:dyDescent="0.2">
      <c r="A19" s="292"/>
      <c r="B19" s="298"/>
      <c r="C19" s="292"/>
      <c r="D19" s="292"/>
      <c r="E19" s="292"/>
      <c r="F19" s="292"/>
      <c r="G19" s="292"/>
    </row>
    <row r="20" spans="1:7" x14ac:dyDescent="0.2">
      <c r="A20" s="309"/>
      <c r="B20" s="310" t="s">
        <v>4</v>
      </c>
      <c r="C20" s="309" t="s">
        <v>61</v>
      </c>
      <c r="D20" s="309"/>
      <c r="E20" s="309"/>
      <c r="F20" s="309" t="s">
        <v>62</v>
      </c>
      <c r="G20" s="311" t="s">
        <v>63</v>
      </c>
    </row>
    <row r="21" spans="1:7" x14ac:dyDescent="0.2">
      <c r="A21" s="312" t="s">
        <v>64</v>
      </c>
      <c r="B21" s="313" t="s">
        <v>65</v>
      </c>
      <c r="C21" s="314" t="s">
        <v>66</v>
      </c>
      <c r="D21" s="312" t="s">
        <v>63</v>
      </c>
      <c r="E21" s="314" t="s">
        <v>61</v>
      </c>
      <c r="F21" s="314" t="s">
        <v>61</v>
      </c>
      <c r="G21" s="314" t="s">
        <v>67</v>
      </c>
    </row>
    <row r="22" spans="1:7" x14ac:dyDescent="0.2">
      <c r="A22" s="315">
        <f>IF(First_payment_no&lt;Total_payments,First_payment_no,"")</f>
        <v>1</v>
      </c>
      <c r="B22" s="316">
        <f t="shared" ref="B22:B85" si="0">Show.Date</f>
        <v>36526</v>
      </c>
      <c r="C22" s="317">
        <f>IF(A22&lt;&gt;"",IF(Table_beg_bal&lt;0,0,Table_beg_bal),"")</f>
        <v>0</v>
      </c>
      <c r="D22" s="317">
        <f t="shared" ref="D22:D85" si="1">Interest</f>
        <v>0</v>
      </c>
      <c r="E22" s="317">
        <f t="shared" ref="E22:E85" si="2">Principal</f>
        <v>0</v>
      </c>
      <c r="F22" s="317">
        <f t="shared" ref="F22:F85" si="3">Ending.Balance</f>
        <v>0</v>
      </c>
      <c r="G22" s="317">
        <f>IF(A22&lt;&gt;"",D22+Table_prior_interest,"")</f>
        <v>0</v>
      </c>
    </row>
    <row r="23" spans="1:7" x14ac:dyDescent="0.2">
      <c r="A23" s="318">
        <f t="shared" ref="A23:A86" si="4">payment.Num</f>
        <v>2</v>
      </c>
      <c r="B23" s="319">
        <f t="shared" si="0"/>
        <v>36557</v>
      </c>
      <c r="C23" s="320">
        <f t="shared" ref="C23:C86" si="5">Beg.Bal</f>
        <v>0</v>
      </c>
      <c r="D23" s="320">
        <f t="shared" si="1"/>
        <v>0</v>
      </c>
      <c r="E23" s="320">
        <f t="shared" si="2"/>
        <v>0</v>
      </c>
      <c r="F23" s="320">
        <f t="shared" si="3"/>
        <v>0</v>
      </c>
      <c r="G23" s="320">
        <f t="shared" ref="G23:G86" si="6">Cum.Interest</f>
        <v>0</v>
      </c>
    </row>
    <row r="24" spans="1:7" x14ac:dyDescent="0.2">
      <c r="A24" s="321">
        <f t="shared" si="4"/>
        <v>3</v>
      </c>
      <c r="B24" s="322">
        <f t="shared" si="0"/>
        <v>36586</v>
      </c>
      <c r="C24" s="323">
        <f t="shared" si="5"/>
        <v>0</v>
      </c>
      <c r="D24" s="323">
        <f t="shared" si="1"/>
        <v>0</v>
      </c>
      <c r="E24" s="323">
        <f t="shared" si="2"/>
        <v>0</v>
      </c>
      <c r="F24" s="323">
        <f t="shared" si="3"/>
        <v>0</v>
      </c>
      <c r="G24" s="323">
        <f t="shared" si="6"/>
        <v>0</v>
      </c>
    </row>
    <row r="25" spans="1:7" x14ac:dyDescent="0.2">
      <c r="A25" s="315">
        <f t="shared" si="4"/>
        <v>4</v>
      </c>
      <c r="B25" s="316">
        <f t="shared" si="0"/>
        <v>36617</v>
      </c>
      <c r="C25" s="317">
        <f t="shared" si="5"/>
        <v>0</v>
      </c>
      <c r="D25" s="317">
        <f t="shared" si="1"/>
        <v>0</v>
      </c>
      <c r="E25" s="317">
        <f t="shared" si="2"/>
        <v>0</v>
      </c>
      <c r="F25" s="317">
        <f t="shared" si="3"/>
        <v>0</v>
      </c>
      <c r="G25" s="317">
        <f t="shared" si="6"/>
        <v>0</v>
      </c>
    </row>
    <row r="26" spans="1:7" x14ac:dyDescent="0.2">
      <c r="A26" s="318">
        <f t="shared" si="4"/>
        <v>5</v>
      </c>
      <c r="B26" s="319">
        <f t="shared" si="0"/>
        <v>36647</v>
      </c>
      <c r="C26" s="320">
        <f t="shared" si="5"/>
        <v>0</v>
      </c>
      <c r="D26" s="320">
        <f t="shared" si="1"/>
        <v>0</v>
      </c>
      <c r="E26" s="320">
        <f t="shared" si="2"/>
        <v>0</v>
      </c>
      <c r="F26" s="320">
        <f t="shared" si="3"/>
        <v>0</v>
      </c>
      <c r="G26" s="320">
        <f t="shared" si="6"/>
        <v>0</v>
      </c>
    </row>
    <row r="27" spans="1:7" x14ac:dyDescent="0.2">
      <c r="A27" s="321">
        <f t="shared" si="4"/>
        <v>6</v>
      </c>
      <c r="B27" s="322">
        <f t="shared" si="0"/>
        <v>36678</v>
      </c>
      <c r="C27" s="323">
        <f t="shared" si="5"/>
        <v>0</v>
      </c>
      <c r="D27" s="323">
        <f t="shared" si="1"/>
        <v>0</v>
      </c>
      <c r="E27" s="323">
        <f t="shared" si="2"/>
        <v>0</v>
      </c>
      <c r="F27" s="323">
        <f t="shared" si="3"/>
        <v>0</v>
      </c>
      <c r="G27" s="323">
        <f t="shared" si="6"/>
        <v>0</v>
      </c>
    </row>
    <row r="28" spans="1:7" x14ac:dyDescent="0.2">
      <c r="A28" s="315">
        <f t="shared" si="4"/>
        <v>7</v>
      </c>
      <c r="B28" s="316">
        <f t="shared" si="0"/>
        <v>36708</v>
      </c>
      <c r="C28" s="317">
        <f t="shared" si="5"/>
        <v>0</v>
      </c>
      <c r="D28" s="317">
        <f t="shared" si="1"/>
        <v>0</v>
      </c>
      <c r="E28" s="317">
        <f t="shared" si="2"/>
        <v>0</v>
      </c>
      <c r="F28" s="317">
        <f t="shared" si="3"/>
        <v>0</v>
      </c>
      <c r="G28" s="317">
        <f t="shared" si="6"/>
        <v>0</v>
      </c>
    </row>
    <row r="29" spans="1:7" x14ac:dyDescent="0.2">
      <c r="A29" s="318">
        <f t="shared" si="4"/>
        <v>8</v>
      </c>
      <c r="B29" s="319">
        <f t="shared" si="0"/>
        <v>36739</v>
      </c>
      <c r="C29" s="320">
        <f t="shared" si="5"/>
        <v>0</v>
      </c>
      <c r="D29" s="320">
        <f t="shared" si="1"/>
        <v>0</v>
      </c>
      <c r="E29" s="320">
        <f t="shared" si="2"/>
        <v>0</v>
      </c>
      <c r="F29" s="320">
        <f t="shared" si="3"/>
        <v>0</v>
      </c>
      <c r="G29" s="320">
        <f t="shared" si="6"/>
        <v>0</v>
      </c>
    </row>
    <row r="30" spans="1:7" x14ac:dyDescent="0.2">
      <c r="A30" s="321">
        <f t="shared" si="4"/>
        <v>9</v>
      </c>
      <c r="B30" s="322">
        <f t="shared" si="0"/>
        <v>36770</v>
      </c>
      <c r="C30" s="323">
        <f t="shared" si="5"/>
        <v>0</v>
      </c>
      <c r="D30" s="323">
        <f t="shared" si="1"/>
        <v>0</v>
      </c>
      <c r="E30" s="323">
        <f t="shared" si="2"/>
        <v>0</v>
      </c>
      <c r="F30" s="323">
        <f t="shared" si="3"/>
        <v>0</v>
      </c>
      <c r="G30" s="323">
        <f t="shared" si="6"/>
        <v>0</v>
      </c>
    </row>
    <row r="31" spans="1:7" x14ac:dyDescent="0.2">
      <c r="A31" s="315">
        <f t="shared" si="4"/>
        <v>10</v>
      </c>
      <c r="B31" s="316">
        <f t="shared" si="0"/>
        <v>36800</v>
      </c>
      <c r="C31" s="317">
        <f t="shared" si="5"/>
        <v>0</v>
      </c>
      <c r="D31" s="317">
        <f t="shared" si="1"/>
        <v>0</v>
      </c>
      <c r="E31" s="317">
        <f t="shared" si="2"/>
        <v>0</v>
      </c>
      <c r="F31" s="317">
        <f t="shared" si="3"/>
        <v>0</v>
      </c>
      <c r="G31" s="317">
        <f t="shared" si="6"/>
        <v>0</v>
      </c>
    </row>
    <row r="32" spans="1:7" x14ac:dyDescent="0.2">
      <c r="A32" s="318">
        <f t="shared" si="4"/>
        <v>11</v>
      </c>
      <c r="B32" s="319">
        <f t="shared" si="0"/>
        <v>36831</v>
      </c>
      <c r="C32" s="320">
        <f t="shared" si="5"/>
        <v>0</v>
      </c>
      <c r="D32" s="320">
        <f t="shared" si="1"/>
        <v>0</v>
      </c>
      <c r="E32" s="320">
        <f t="shared" si="2"/>
        <v>0</v>
      </c>
      <c r="F32" s="320">
        <f t="shared" si="3"/>
        <v>0</v>
      </c>
      <c r="G32" s="320">
        <f t="shared" si="6"/>
        <v>0</v>
      </c>
    </row>
    <row r="33" spans="1:7" x14ac:dyDescent="0.2">
      <c r="A33" s="321">
        <f t="shared" si="4"/>
        <v>12</v>
      </c>
      <c r="B33" s="322">
        <f t="shared" si="0"/>
        <v>36861</v>
      </c>
      <c r="C33" s="323">
        <f t="shared" si="5"/>
        <v>0</v>
      </c>
      <c r="D33" s="323">
        <f t="shared" si="1"/>
        <v>0</v>
      </c>
      <c r="E33" s="323">
        <f t="shared" si="2"/>
        <v>0</v>
      </c>
      <c r="F33" s="323">
        <f t="shared" si="3"/>
        <v>0</v>
      </c>
      <c r="G33" s="323">
        <f t="shared" si="6"/>
        <v>0</v>
      </c>
    </row>
    <row r="34" spans="1:7" x14ac:dyDescent="0.2">
      <c r="A34" s="315">
        <f t="shared" si="4"/>
        <v>13</v>
      </c>
      <c r="B34" s="316">
        <f t="shared" si="0"/>
        <v>36892</v>
      </c>
      <c r="C34" s="317">
        <f t="shared" si="5"/>
        <v>0</v>
      </c>
      <c r="D34" s="317">
        <f t="shared" si="1"/>
        <v>0</v>
      </c>
      <c r="E34" s="317">
        <f t="shared" si="2"/>
        <v>0</v>
      </c>
      <c r="F34" s="317">
        <f t="shared" si="3"/>
        <v>0</v>
      </c>
      <c r="G34" s="317">
        <f t="shared" si="6"/>
        <v>0</v>
      </c>
    </row>
    <row r="35" spans="1:7" x14ac:dyDescent="0.2">
      <c r="A35" s="318">
        <f t="shared" si="4"/>
        <v>14</v>
      </c>
      <c r="B35" s="319">
        <f t="shared" si="0"/>
        <v>36923</v>
      </c>
      <c r="C35" s="320">
        <f t="shared" si="5"/>
        <v>0</v>
      </c>
      <c r="D35" s="320">
        <f t="shared" si="1"/>
        <v>0</v>
      </c>
      <c r="E35" s="320">
        <f t="shared" si="2"/>
        <v>0</v>
      </c>
      <c r="F35" s="320">
        <f t="shared" si="3"/>
        <v>0</v>
      </c>
      <c r="G35" s="320">
        <f t="shared" si="6"/>
        <v>0</v>
      </c>
    </row>
    <row r="36" spans="1:7" x14ac:dyDescent="0.2">
      <c r="A36" s="321">
        <f t="shared" si="4"/>
        <v>15</v>
      </c>
      <c r="B36" s="322">
        <f t="shared" si="0"/>
        <v>36951</v>
      </c>
      <c r="C36" s="323">
        <f t="shared" si="5"/>
        <v>0</v>
      </c>
      <c r="D36" s="323">
        <f t="shared" si="1"/>
        <v>0</v>
      </c>
      <c r="E36" s="323">
        <f t="shared" si="2"/>
        <v>0</v>
      </c>
      <c r="F36" s="323">
        <f t="shared" si="3"/>
        <v>0</v>
      </c>
      <c r="G36" s="323">
        <f t="shared" si="6"/>
        <v>0</v>
      </c>
    </row>
    <row r="37" spans="1:7" x14ac:dyDescent="0.2">
      <c r="A37" s="315">
        <f t="shared" si="4"/>
        <v>16</v>
      </c>
      <c r="B37" s="316">
        <f t="shared" si="0"/>
        <v>36982</v>
      </c>
      <c r="C37" s="317">
        <f t="shared" si="5"/>
        <v>0</v>
      </c>
      <c r="D37" s="317">
        <f t="shared" si="1"/>
        <v>0</v>
      </c>
      <c r="E37" s="317">
        <f t="shared" si="2"/>
        <v>0</v>
      </c>
      <c r="F37" s="317">
        <f t="shared" si="3"/>
        <v>0</v>
      </c>
      <c r="G37" s="317">
        <f t="shared" si="6"/>
        <v>0</v>
      </c>
    </row>
    <row r="38" spans="1:7" x14ac:dyDescent="0.2">
      <c r="A38" s="318">
        <f t="shared" si="4"/>
        <v>17</v>
      </c>
      <c r="B38" s="319">
        <f t="shared" si="0"/>
        <v>37012</v>
      </c>
      <c r="C38" s="320">
        <f t="shared" si="5"/>
        <v>0</v>
      </c>
      <c r="D38" s="320">
        <f t="shared" si="1"/>
        <v>0</v>
      </c>
      <c r="E38" s="320">
        <f t="shared" si="2"/>
        <v>0</v>
      </c>
      <c r="F38" s="320">
        <f t="shared" si="3"/>
        <v>0</v>
      </c>
      <c r="G38" s="320">
        <f t="shared" si="6"/>
        <v>0</v>
      </c>
    </row>
    <row r="39" spans="1:7" x14ac:dyDescent="0.2">
      <c r="A39" s="321">
        <f t="shared" si="4"/>
        <v>18</v>
      </c>
      <c r="B39" s="322">
        <f t="shared" si="0"/>
        <v>37043</v>
      </c>
      <c r="C39" s="323">
        <f t="shared" si="5"/>
        <v>0</v>
      </c>
      <c r="D39" s="323">
        <f t="shared" si="1"/>
        <v>0</v>
      </c>
      <c r="E39" s="323">
        <f t="shared" si="2"/>
        <v>0</v>
      </c>
      <c r="F39" s="323">
        <f t="shared" si="3"/>
        <v>0</v>
      </c>
      <c r="G39" s="323">
        <f t="shared" si="6"/>
        <v>0</v>
      </c>
    </row>
    <row r="40" spans="1:7" x14ac:dyDescent="0.2">
      <c r="A40" s="318">
        <f t="shared" si="4"/>
        <v>19</v>
      </c>
      <c r="B40" s="319">
        <f t="shared" si="0"/>
        <v>37073</v>
      </c>
      <c r="C40" s="320">
        <f t="shared" si="5"/>
        <v>0</v>
      </c>
      <c r="D40" s="320">
        <f t="shared" si="1"/>
        <v>0</v>
      </c>
      <c r="E40" s="320">
        <f t="shared" si="2"/>
        <v>0</v>
      </c>
      <c r="F40" s="320">
        <f t="shared" si="3"/>
        <v>0</v>
      </c>
      <c r="G40" s="320">
        <f t="shared" si="6"/>
        <v>0</v>
      </c>
    </row>
    <row r="41" spans="1:7" x14ac:dyDescent="0.2">
      <c r="A41" s="318">
        <f t="shared" si="4"/>
        <v>20</v>
      </c>
      <c r="B41" s="319">
        <f t="shared" si="0"/>
        <v>37104</v>
      </c>
      <c r="C41" s="320">
        <f t="shared" si="5"/>
        <v>0</v>
      </c>
      <c r="D41" s="320">
        <f t="shared" si="1"/>
        <v>0</v>
      </c>
      <c r="E41" s="320">
        <f t="shared" si="2"/>
        <v>0</v>
      </c>
      <c r="F41" s="320">
        <f t="shared" si="3"/>
        <v>0</v>
      </c>
      <c r="G41" s="320">
        <f t="shared" si="6"/>
        <v>0</v>
      </c>
    </row>
    <row r="42" spans="1:7" x14ac:dyDescent="0.2">
      <c r="A42" s="321">
        <f t="shared" si="4"/>
        <v>21</v>
      </c>
      <c r="B42" s="322">
        <f t="shared" si="0"/>
        <v>37135</v>
      </c>
      <c r="C42" s="323">
        <f t="shared" si="5"/>
        <v>0</v>
      </c>
      <c r="D42" s="323">
        <f t="shared" si="1"/>
        <v>0</v>
      </c>
      <c r="E42" s="323">
        <f t="shared" si="2"/>
        <v>0</v>
      </c>
      <c r="F42" s="323">
        <f t="shared" si="3"/>
        <v>0</v>
      </c>
      <c r="G42" s="323">
        <f t="shared" si="6"/>
        <v>0</v>
      </c>
    </row>
    <row r="43" spans="1:7" x14ac:dyDescent="0.2">
      <c r="A43" s="318">
        <f t="shared" si="4"/>
        <v>22</v>
      </c>
      <c r="B43" s="319">
        <f t="shared" si="0"/>
        <v>37165</v>
      </c>
      <c r="C43" s="320">
        <f t="shared" si="5"/>
        <v>0</v>
      </c>
      <c r="D43" s="320">
        <f t="shared" si="1"/>
        <v>0</v>
      </c>
      <c r="E43" s="320">
        <f t="shared" si="2"/>
        <v>0</v>
      </c>
      <c r="F43" s="320">
        <f t="shared" si="3"/>
        <v>0</v>
      </c>
      <c r="G43" s="320">
        <f t="shared" si="6"/>
        <v>0</v>
      </c>
    </row>
    <row r="44" spans="1:7" x14ac:dyDescent="0.2">
      <c r="A44" s="318">
        <f t="shared" si="4"/>
        <v>23</v>
      </c>
      <c r="B44" s="319">
        <f t="shared" si="0"/>
        <v>37196</v>
      </c>
      <c r="C44" s="320">
        <f t="shared" si="5"/>
        <v>0</v>
      </c>
      <c r="D44" s="320">
        <f t="shared" si="1"/>
        <v>0</v>
      </c>
      <c r="E44" s="320">
        <f t="shared" si="2"/>
        <v>0</v>
      </c>
      <c r="F44" s="320">
        <f t="shared" si="3"/>
        <v>0</v>
      </c>
      <c r="G44" s="320">
        <f t="shared" si="6"/>
        <v>0</v>
      </c>
    </row>
    <row r="45" spans="1:7" x14ac:dyDescent="0.2">
      <c r="A45" s="321">
        <f t="shared" si="4"/>
        <v>24</v>
      </c>
      <c r="B45" s="322">
        <f t="shared" si="0"/>
        <v>37226</v>
      </c>
      <c r="C45" s="323">
        <f t="shared" si="5"/>
        <v>0</v>
      </c>
      <c r="D45" s="323">
        <f t="shared" si="1"/>
        <v>0</v>
      </c>
      <c r="E45" s="323">
        <f t="shared" si="2"/>
        <v>0</v>
      </c>
      <c r="F45" s="323">
        <f t="shared" si="3"/>
        <v>0</v>
      </c>
      <c r="G45" s="323">
        <f t="shared" si="6"/>
        <v>0</v>
      </c>
    </row>
    <row r="46" spans="1:7" x14ac:dyDescent="0.2">
      <c r="A46" s="318">
        <f t="shared" si="4"/>
        <v>25</v>
      </c>
      <c r="B46" s="319">
        <f t="shared" si="0"/>
        <v>37257</v>
      </c>
      <c r="C46" s="320">
        <f t="shared" si="5"/>
        <v>0</v>
      </c>
      <c r="D46" s="320">
        <f t="shared" si="1"/>
        <v>0</v>
      </c>
      <c r="E46" s="320">
        <f t="shared" si="2"/>
        <v>0</v>
      </c>
      <c r="F46" s="320">
        <f t="shared" si="3"/>
        <v>0</v>
      </c>
      <c r="G46" s="320">
        <f t="shared" si="6"/>
        <v>0</v>
      </c>
    </row>
    <row r="47" spans="1:7" x14ac:dyDescent="0.2">
      <c r="A47" s="318">
        <f t="shared" si="4"/>
        <v>26</v>
      </c>
      <c r="B47" s="319">
        <f t="shared" si="0"/>
        <v>37288</v>
      </c>
      <c r="C47" s="320">
        <f t="shared" si="5"/>
        <v>0</v>
      </c>
      <c r="D47" s="320">
        <f t="shared" si="1"/>
        <v>0</v>
      </c>
      <c r="E47" s="320">
        <f t="shared" si="2"/>
        <v>0</v>
      </c>
      <c r="F47" s="320">
        <f t="shared" si="3"/>
        <v>0</v>
      </c>
      <c r="G47" s="320">
        <f t="shared" si="6"/>
        <v>0</v>
      </c>
    </row>
    <row r="48" spans="1:7" x14ac:dyDescent="0.2">
      <c r="A48" s="321">
        <f t="shared" si="4"/>
        <v>27</v>
      </c>
      <c r="B48" s="322">
        <f t="shared" si="0"/>
        <v>37316</v>
      </c>
      <c r="C48" s="323">
        <f t="shared" si="5"/>
        <v>0</v>
      </c>
      <c r="D48" s="323">
        <f t="shared" si="1"/>
        <v>0</v>
      </c>
      <c r="E48" s="323">
        <f t="shared" si="2"/>
        <v>0</v>
      </c>
      <c r="F48" s="323">
        <f t="shared" si="3"/>
        <v>0</v>
      </c>
      <c r="G48" s="323">
        <f t="shared" si="6"/>
        <v>0</v>
      </c>
    </row>
    <row r="49" spans="1:7" x14ac:dyDescent="0.2">
      <c r="A49" s="318">
        <f t="shared" si="4"/>
        <v>28</v>
      </c>
      <c r="B49" s="319">
        <f t="shared" si="0"/>
        <v>37347</v>
      </c>
      <c r="C49" s="320">
        <f t="shared" si="5"/>
        <v>0</v>
      </c>
      <c r="D49" s="320">
        <f t="shared" si="1"/>
        <v>0</v>
      </c>
      <c r="E49" s="320">
        <f t="shared" si="2"/>
        <v>0</v>
      </c>
      <c r="F49" s="320">
        <f t="shared" si="3"/>
        <v>0</v>
      </c>
      <c r="G49" s="320">
        <f t="shared" si="6"/>
        <v>0</v>
      </c>
    </row>
    <row r="50" spans="1:7" x14ac:dyDescent="0.2">
      <c r="A50" s="318">
        <f t="shared" si="4"/>
        <v>29</v>
      </c>
      <c r="B50" s="319">
        <f t="shared" si="0"/>
        <v>37377</v>
      </c>
      <c r="C50" s="320">
        <f t="shared" si="5"/>
        <v>0</v>
      </c>
      <c r="D50" s="320">
        <f t="shared" si="1"/>
        <v>0</v>
      </c>
      <c r="E50" s="320">
        <f t="shared" si="2"/>
        <v>0</v>
      </c>
      <c r="F50" s="320">
        <f t="shared" si="3"/>
        <v>0</v>
      </c>
      <c r="G50" s="320">
        <f t="shared" si="6"/>
        <v>0</v>
      </c>
    </row>
    <row r="51" spans="1:7" x14ac:dyDescent="0.2">
      <c r="A51" s="321">
        <f t="shared" si="4"/>
        <v>30</v>
      </c>
      <c r="B51" s="322">
        <f t="shared" si="0"/>
        <v>37408</v>
      </c>
      <c r="C51" s="323">
        <f t="shared" si="5"/>
        <v>0</v>
      </c>
      <c r="D51" s="323">
        <f t="shared" si="1"/>
        <v>0</v>
      </c>
      <c r="E51" s="323">
        <f t="shared" si="2"/>
        <v>0</v>
      </c>
      <c r="F51" s="323">
        <f t="shared" si="3"/>
        <v>0</v>
      </c>
      <c r="G51" s="323">
        <f t="shared" si="6"/>
        <v>0</v>
      </c>
    </row>
    <row r="52" spans="1:7" x14ac:dyDescent="0.2">
      <c r="A52" s="318">
        <f t="shared" si="4"/>
        <v>31</v>
      </c>
      <c r="B52" s="319">
        <f t="shared" si="0"/>
        <v>37438</v>
      </c>
      <c r="C52" s="320">
        <f t="shared" si="5"/>
        <v>0</v>
      </c>
      <c r="D52" s="320">
        <f t="shared" si="1"/>
        <v>0</v>
      </c>
      <c r="E52" s="320">
        <f t="shared" si="2"/>
        <v>0</v>
      </c>
      <c r="F52" s="320">
        <f t="shared" si="3"/>
        <v>0</v>
      </c>
      <c r="G52" s="320">
        <f t="shared" si="6"/>
        <v>0</v>
      </c>
    </row>
    <row r="53" spans="1:7" x14ac:dyDescent="0.2">
      <c r="A53" s="318">
        <f t="shared" si="4"/>
        <v>32</v>
      </c>
      <c r="B53" s="319">
        <f t="shared" si="0"/>
        <v>37469</v>
      </c>
      <c r="C53" s="320">
        <f t="shared" si="5"/>
        <v>0</v>
      </c>
      <c r="D53" s="320">
        <f t="shared" si="1"/>
        <v>0</v>
      </c>
      <c r="E53" s="320">
        <f t="shared" si="2"/>
        <v>0</v>
      </c>
      <c r="F53" s="320">
        <f t="shared" si="3"/>
        <v>0</v>
      </c>
      <c r="G53" s="320">
        <f t="shared" si="6"/>
        <v>0</v>
      </c>
    </row>
    <row r="54" spans="1:7" x14ac:dyDescent="0.2">
      <c r="A54" s="321">
        <f t="shared" si="4"/>
        <v>33</v>
      </c>
      <c r="B54" s="322">
        <f t="shared" si="0"/>
        <v>37500</v>
      </c>
      <c r="C54" s="323">
        <f t="shared" si="5"/>
        <v>0</v>
      </c>
      <c r="D54" s="323">
        <f t="shared" si="1"/>
        <v>0</v>
      </c>
      <c r="E54" s="323">
        <f t="shared" si="2"/>
        <v>0</v>
      </c>
      <c r="F54" s="323">
        <f t="shared" si="3"/>
        <v>0</v>
      </c>
      <c r="G54" s="323">
        <f t="shared" si="6"/>
        <v>0</v>
      </c>
    </row>
    <row r="55" spans="1:7" x14ac:dyDescent="0.2">
      <c r="A55" s="318">
        <f t="shared" si="4"/>
        <v>34</v>
      </c>
      <c r="B55" s="319">
        <f t="shared" si="0"/>
        <v>37530</v>
      </c>
      <c r="C55" s="320">
        <f t="shared" si="5"/>
        <v>0</v>
      </c>
      <c r="D55" s="320">
        <f t="shared" si="1"/>
        <v>0</v>
      </c>
      <c r="E55" s="320">
        <f t="shared" si="2"/>
        <v>0</v>
      </c>
      <c r="F55" s="320">
        <f t="shared" si="3"/>
        <v>0</v>
      </c>
      <c r="G55" s="320">
        <f t="shared" si="6"/>
        <v>0</v>
      </c>
    </row>
    <row r="56" spans="1:7" x14ac:dyDescent="0.2">
      <c r="A56" s="318">
        <f t="shared" si="4"/>
        <v>35</v>
      </c>
      <c r="B56" s="319">
        <f t="shared" si="0"/>
        <v>37561</v>
      </c>
      <c r="C56" s="320">
        <f t="shared" si="5"/>
        <v>0</v>
      </c>
      <c r="D56" s="320">
        <f t="shared" si="1"/>
        <v>0</v>
      </c>
      <c r="E56" s="320">
        <f t="shared" si="2"/>
        <v>0</v>
      </c>
      <c r="F56" s="320">
        <f t="shared" si="3"/>
        <v>0</v>
      </c>
      <c r="G56" s="320">
        <f t="shared" si="6"/>
        <v>0</v>
      </c>
    </row>
    <row r="57" spans="1:7" x14ac:dyDescent="0.2">
      <c r="A57" s="321">
        <f t="shared" si="4"/>
        <v>36</v>
      </c>
      <c r="B57" s="322">
        <f t="shared" si="0"/>
        <v>37591</v>
      </c>
      <c r="C57" s="323">
        <f t="shared" si="5"/>
        <v>0</v>
      </c>
      <c r="D57" s="323">
        <f t="shared" si="1"/>
        <v>0</v>
      </c>
      <c r="E57" s="323">
        <f t="shared" si="2"/>
        <v>0</v>
      </c>
      <c r="F57" s="323">
        <f t="shared" si="3"/>
        <v>0</v>
      </c>
      <c r="G57" s="323">
        <f t="shared" si="6"/>
        <v>0</v>
      </c>
    </row>
    <row r="58" spans="1:7" x14ac:dyDescent="0.2">
      <c r="A58" s="318" t="str">
        <f t="shared" si="4"/>
        <v/>
      </c>
      <c r="B58" s="319" t="str">
        <f t="shared" si="0"/>
        <v/>
      </c>
      <c r="C58" s="320" t="str">
        <f t="shared" si="5"/>
        <v/>
      </c>
      <c r="D58" s="320" t="str">
        <f t="shared" si="1"/>
        <v/>
      </c>
      <c r="E58" s="320" t="str">
        <f t="shared" si="2"/>
        <v/>
      </c>
      <c r="F58" s="320" t="str">
        <f t="shared" si="3"/>
        <v/>
      </c>
      <c r="G58" s="320" t="str">
        <f t="shared" si="6"/>
        <v/>
      </c>
    </row>
    <row r="59" spans="1:7" x14ac:dyDescent="0.2">
      <c r="A59" s="318" t="str">
        <f t="shared" si="4"/>
        <v/>
      </c>
      <c r="B59" s="319" t="str">
        <f t="shared" si="0"/>
        <v/>
      </c>
      <c r="C59" s="320" t="str">
        <f t="shared" si="5"/>
        <v/>
      </c>
      <c r="D59" s="320" t="str">
        <f t="shared" si="1"/>
        <v/>
      </c>
      <c r="E59" s="320" t="str">
        <f t="shared" si="2"/>
        <v/>
      </c>
      <c r="F59" s="320" t="str">
        <f t="shared" si="3"/>
        <v/>
      </c>
      <c r="G59" s="320" t="str">
        <f t="shared" si="6"/>
        <v/>
      </c>
    </row>
    <row r="60" spans="1:7" x14ac:dyDescent="0.2">
      <c r="A60" s="321" t="str">
        <f t="shared" si="4"/>
        <v/>
      </c>
      <c r="B60" s="322" t="str">
        <f t="shared" si="0"/>
        <v/>
      </c>
      <c r="C60" s="323" t="str">
        <f t="shared" si="5"/>
        <v/>
      </c>
      <c r="D60" s="323" t="str">
        <f t="shared" si="1"/>
        <v/>
      </c>
      <c r="E60" s="323" t="str">
        <f t="shared" si="2"/>
        <v/>
      </c>
      <c r="F60" s="323" t="str">
        <f t="shared" si="3"/>
        <v/>
      </c>
      <c r="G60" s="323" t="str">
        <f t="shared" si="6"/>
        <v/>
      </c>
    </row>
    <row r="61" spans="1:7" x14ac:dyDescent="0.2">
      <c r="A61" s="318" t="str">
        <f t="shared" si="4"/>
        <v/>
      </c>
      <c r="B61" s="319" t="str">
        <f t="shared" si="0"/>
        <v/>
      </c>
      <c r="C61" s="320" t="str">
        <f t="shared" si="5"/>
        <v/>
      </c>
      <c r="D61" s="320" t="str">
        <f t="shared" si="1"/>
        <v/>
      </c>
      <c r="E61" s="320" t="str">
        <f t="shared" si="2"/>
        <v/>
      </c>
      <c r="F61" s="320" t="str">
        <f t="shared" si="3"/>
        <v/>
      </c>
      <c r="G61" s="320" t="str">
        <f t="shared" si="6"/>
        <v/>
      </c>
    </row>
    <row r="62" spans="1:7" x14ac:dyDescent="0.2">
      <c r="A62" s="318" t="str">
        <f t="shared" si="4"/>
        <v/>
      </c>
      <c r="B62" s="319" t="str">
        <f t="shared" si="0"/>
        <v/>
      </c>
      <c r="C62" s="320" t="str">
        <f t="shared" si="5"/>
        <v/>
      </c>
      <c r="D62" s="320" t="str">
        <f t="shared" si="1"/>
        <v/>
      </c>
      <c r="E62" s="320" t="str">
        <f t="shared" si="2"/>
        <v/>
      </c>
      <c r="F62" s="320" t="str">
        <f t="shared" si="3"/>
        <v/>
      </c>
      <c r="G62" s="320" t="str">
        <f t="shared" si="6"/>
        <v/>
      </c>
    </row>
    <row r="63" spans="1:7" x14ac:dyDescent="0.2">
      <c r="A63" s="321" t="str">
        <f t="shared" si="4"/>
        <v/>
      </c>
      <c r="B63" s="322" t="str">
        <f t="shared" si="0"/>
        <v/>
      </c>
      <c r="C63" s="323" t="str">
        <f t="shared" si="5"/>
        <v/>
      </c>
      <c r="D63" s="323" t="str">
        <f t="shared" si="1"/>
        <v/>
      </c>
      <c r="E63" s="323" t="str">
        <f t="shared" si="2"/>
        <v/>
      </c>
      <c r="F63" s="323" t="str">
        <f t="shared" si="3"/>
        <v/>
      </c>
      <c r="G63" s="323" t="str">
        <f t="shared" si="6"/>
        <v/>
      </c>
    </row>
    <row r="64" spans="1:7" x14ac:dyDescent="0.2">
      <c r="A64" s="318" t="str">
        <f t="shared" si="4"/>
        <v/>
      </c>
      <c r="B64" s="319" t="str">
        <f t="shared" si="0"/>
        <v/>
      </c>
      <c r="C64" s="320" t="str">
        <f t="shared" si="5"/>
        <v/>
      </c>
      <c r="D64" s="320" t="str">
        <f t="shared" si="1"/>
        <v/>
      </c>
      <c r="E64" s="320" t="str">
        <f t="shared" si="2"/>
        <v/>
      </c>
      <c r="F64" s="320" t="str">
        <f t="shared" si="3"/>
        <v/>
      </c>
      <c r="G64" s="320" t="str">
        <f t="shared" si="6"/>
        <v/>
      </c>
    </row>
    <row r="65" spans="1:7" x14ac:dyDescent="0.2">
      <c r="A65" s="318" t="str">
        <f t="shared" si="4"/>
        <v/>
      </c>
      <c r="B65" s="319" t="str">
        <f t="shared" si="0"/>
        <v/>
      </c>
      <c r="C65" s="320" t="str">
        <f t="shared" si="5"/>
        <v/>
      </c>
      <c r="D65" s="320" t="str">
        <f t="shared" si="1"/>
        <v/>
      </c>
      <c r="E65" s="320" t="str">
        <f t="shared" si="2"/>
        <v/>
      </c>
      <c r="F65" s="320" t="str">
        <f t="shared" si="3"/>
        <v/>
      </c>
      <c r="G65" s="320" t="str">
        <f t="shared" si="6"/>
        <v/>
      </c>
    </row>
    <row r="66" spans="1:7" x14ac:dyDescent="0.2">
      <c r="A66" s="321" t="str">
        <f t="shared" si="4"/>
        <v/>
      </c>
      <c r="B66" s="322" t="str">
        <f t="shared" si="0"/>
        <v/>
      </c>
      <c r="C66" s="323" t="str">
        <f t="shared" si="5"/>
        <v/>
      </c>
      <c r="D66" s="323" t="str">
        <f t="shared" si="1"/>
        <v/>
      </c>
      <c r="E66" s="323" t="str">
        <f t="shared" si="2"/>
        <v/>
      </c>
      <c r="F66" s="323" t="str">
        <f t="shared" si="3"/>
        <v/>
      </c>
      <c r="G66" s="323" t="str">
        <f t="shared" si="6"/>
        <v/>
      </c>
    </row>
    <row r="67" spans="1:7" x14ac:dyDescent="0.2">
      <c r="A67" s="318" t="str">
        <f t="shared" si="4"/>
        <v/>
      </c>
      <c r="B67" s="319" t="str">
        <f t="shared" si="0"/>
        <v/>
      </c>
      <c r="C67" s="320" t="str">
        <f t="shared" si="5"/>
        <v/>
      </c>
      <c r="D67" s="320" t="str">
        <f t="shared" si="1"/>
        <v/>
      </c>
      <c r="E67" s="320" t="str">
        <f t="shared" si="2"/>
        <v/>
      </c>
      <c r="F67" s="320" t="str">
        <f t="shared" si="3"/>
        <v/>
      </c>
      <c r="G67" s="320" t="str">
        <f t="shared" si="6"/>
        <v/>
      </c>
    </row>
    <row r="68" spans="1:7" x14ac:dyDescent="0.2">
      <c r="A68" s="318" t="str">
        <f t="shared" si="4"/>
        <v/>
      </c>
      <c r="B68" s="319" t="str">
        <f t="shared" si="0"/>
        <v/>
      </c>
      <c r="C68" s="320" t="str">
        <f t="shared" si="5"/>
        <v/>
      </c>
      <c r="D68" s="320" t="str">
        <f t="shared" si="1"/>
        <v/>
      </c>
      <c r="E68" s="320" t="str">
        <f t="shared" si="2"/>
        <v/>
      </c>
      <c r="F68" s="320" t="str">
        <f t="shared" si="3"/>
        <v/>
      </c>
      <c r="G68" s="320" t="str">
        <f t="shared" si="6"/>
        <v/>
      </c>
    </row>
    <row r="69" spans="1:7" x14ac:dyDescent="0.2">
      <c r="A69" s="321" t="str">
        <f t="shared" si="4"/>
        <v/>
      </c>
      <c r="B69" s="322" t="str">
        <f t="shared" si="0"/>
        <v/>
      </c>
      <c r="C69" s="323" t="str">
        <f t="shared" si="5"/>
        <v/>
      </c>
      <c r="D69" s="323" t="str">
        <f t="shared" si="1"/>
        <v/>
      </c>
      <c r="E69" s="323" t="str">
        <f t="shared" si="2"/>
        <v/>
      </c>
      <c r="F69" s="323" t="str">
        <f t="shared" si="3"/>
        <v/>
      </c>
      <c r="G69" s="323" t="str">
        <f t="shared" si="6"/>
        <v/>
      </c>
    </row>
    <row r="70" spans="1:7" x14ac:dyDescent="0.2">
      <c r="A70" s="321" t="str">
        <f t="shared" si="4"/>
        <v/>
      </c>
      <c r="B70" s="322" t="str">
        <f t="shared" si="0"/>
        <v/>
      </c>
      <c r="C70" s="323" t="str">
        <f t="shared" si="5"/>
        <v/>
      </c>
      <c r="D70" s="323" t="str">
        <f t="shared" si="1"/>
        <v/>
      </c>
      <c r="E70" s="323" t="str">
        <f t="shared" si="2"/>
        <v/>
      </c>
      <c r="F70" s="323" t="str">
        <f t="shared" si="3"/>
        <v/>
      </c>
      <c r="G70" s="323" t="str">
        <f t="shared" si="6"/>
        <v/>
      </c>
    </row>
    <row r="71" spans="1:7" x14ac:dyDescent="0.2">
      <c r="A71" s="321" t="str">
        <f t="shared" si="4"/>
        <v/>
      </c>
      <c r="B71" s="322" t="str">
        <f t="shared" si="0"/>
        <v/>
      </c>
      <c r="C71" s="323" t="str">
        <f t="shared" si="5"/>
        <v/>
      </c>
      <c r="D71" s="323" t="str">
        <f t="shared" si="1"/>
        <v/>
      </c>
      <c r="E71" s="323" t="str">
        <f t="shared" si="2"/>
        <v/>
      </c>
      <c r="F71" s="323" t="str">
        <f t="shared" si="3"/>
        <v/>
      </c>
      <c r="G71" s="323" t="str">
        <f t="shared" si="6"/>
        <v/>
      </c>
    </row>
    <row r="72" spans="1:7" x14ac:dyDescent="0.2">
      <c r="A72" s="321" t="str">
        <f t="shared" si="4"/>
        <v/>
      </c>
      <c r="B72" s="322" t="str">
        <f t="shared" si="0"/>
        <v/>
      </c>
      <c r="C72" s="323" t="str">
        <f t="shared" si="5"/>
        <v/>
      </c>
      <c r="D72" s="323" t="str">
        <f t="shared" si="1"/>
        <v/>
      </c>
      <c r="E72" s="323" t="str">
        <f t="shared" si="2"/>
        <v/>
      </c>
      <c r="F72" s="323" t="str">
        <f t="shared" si="3"/>
        <v/>
      </c>
      <c r="G72" s="323" t="str">
        <f t="shared" si="6"/>
        <v/>
      </c>
    </row>
    <row r="73" spans="1:7" x14ac:dyDescent="0.2">
      <c r="A73" s="321" t="str">
        <f t="shared" si="4"/>
        <v/>
      </c>
      <c r="B73" s="322" t="str">
        <f t="shared" si="0"/>
        <v/>
      </c>
      <c r="C73" s="323" t="str">
        <f t="shared" si="5"/>
        <v/>
      </c>
      <c r="D73" s="323" t="str">
        <f t="shared" si="1"/>
        <v/>
      </c>
      <c r="E73" s="323" t="str">
        <f t="shared" si="2"/>
        <v/>
      </c>
      <c r="F73" s="323" t="str">
        <f t="shared" si="3"/>
        <v/>
      </c>
      <c r="G73" s="323" t="str">
        <f t="shared" si="6"/>
        <v/>
      </c>
    </row>
    <row r="74" spans="1:7" x14ac:dyDescent="0.2">
      <c r="A74" s="321" t="str">
        <f t="shared" si="4"/>
        <v/>
      </c>
      <c r="B74" s="322" t="str">
        <f t="shared" si="0"/>
        <v/>
      </c>
      <c r="C74" s="323" t="str">
        <f t="shared" si="5"/>
        <v/>
      </c>
      <c r="D74" s="323" t="str">
        <f t="shared" si="1"/>
        <v/>
      </c>
      <c r="E74" s="323" t="str">
        <f t="shared" si="2"/>
        <v/>
      </c>
      <c r="F74" s="323" t="str">
        <f t="shared" si="3"/>
        <v/>
      </c>
      <c r="G74" s="323" t="str">
        <f t="shared" si="6"/>
        <v/>
      </c>
    </row>
    <row r="75" spans="1:7" x14ac:dyDescent="0.2">
      <c r="A75" s="321" t="str">
        <f t="shared" si="4"/>
        <v/>
      </c>
      <c r="B75" s="322" t="str">
        <f t="shared" si="0"/>
        <v/>
      </c>
      <c r="C75" s="323" t="str">
        <f t="shared" si="5"/>
        <v/>
      </c>
      <c r="D75" s="323" t="str">
        <f t="shared" si="1"/>
        <v/>
      </c>
      <c r="E75" s="323" t="str">
        <f t="shared" si="2"/>
        <v/>
      </c>
      <c r="F75" s="323" t="str">
        <f t="shared" si="3"/>
        <v/>
      </c>
      <c r="G75" s="323" t="str">
        <f t="shared" si="6"/>
        <v/>
      </c>
    </row>
    <row r="76" spans="1:7" x14ac:dyDescent="0.2">
      <c r="A76" s="321" t="str">
        <f t="shared" si="4"/>
        <v/>
      </c>
      <c r="B76" s="322" t="str">
        <f t="shared" si="0"/>
        <v/>
      </c>
      <c r="C76" s="323" t="str">
        <f t="shared" si="5"/>
        <v/>
      </c>
      <c r="D76" s="323" t="str">
        <f t="shared" si="1"/>
        <v/>
      </c>
      <c r="E76" s="323" t="str">
        <f t="shared" si="2"/>
        <v/>
      </c>
      <c r="F76" s="323" t="str">
        <f t="shared" si="3"/>
        <v/>
      </c>
      <c r="G76" s="323" t="str">
        <f t="shared" si="6"/>
        <v/>
      </c>
    </row>
    <row r="77" spans="1:7" x14ac:dyDescent="0.2">
      <c r="A77" s="321" t="str">
        <f t="shared" si="4"/>
        <v/>
      </c>
      <c r="B77" s="322" t="str">
        <f t="shared" si="0"/>
        <v/>
      </c>
      <c r="C77" s="323" t="str">
        <f t="shared" si="5"/>
        <v/>
      </c>
      <c r="D77" s="323" t="str">
        <f t="shared" si="1"/>
        <v/>
      </c>
      <c r="E77" s="323" t="str">
        <f t="shared" si="2"/>
        <v/>
      </c>
      <c r="F77" s="323" t="str">
        <f t="shared" si="3"/>
        <v/>
      </c>
      <c r="G77" s="323" t="str">
        <f t="shared" si="6"/>
        <v/>
      </c>
    </row>
    <row r="78" spans="1:7" x14ac:dyDescent="0.2">
      <c r="A78" s="321" t="str">
        <f t="shared" si="4"/>
        <v/>
      </c>
      <c r="B78" s="322" t="str">
        <f t="shared" si="0"/>
        <v/>
      </c>
      <c r="C78" s="323" t="str">
        <f t="shared" si="5"/>
        <v/>
      </c>
      <c r="D78" s="323" t="str">
        <f t="shared" si="1"/>
        <v/>
      </c>
      <c r="E78" s="323" t="str">
        <f t="shared" si="2"/>
        <v/>
      </c>
      <c r="F78" s="323" t="str">
        <f t="shared" si="3"/>
        <v/>
      </c>
      <c r="G78" s="323" t="str">
        <f t="shared" si="6"/>
        <v/>
      </c>
    </row>
    <row r="79" spans="1:7" x14ac:dyDescent="0.2">
      <c r="A79" s="321" t="str">
        <f t="shared" si="4"/>
        <v/>
      </c>
      <c r="B79" s="322" t="str">
        <f t="shared" si="0"/>
        <v/>
      </c>
      <c r="C79" s="323" t="str">
        <f t="shared" si="5"/>
        <v/>
      </c>
      <c r="D79" s="323" t="str">
        <f t="shared" si="1"/>
        <v/>
      </c>
      <c r="E79" s="323" t="str">
        <f t="shared" si="2"/>
        <v/>
      </c>
      <c r="F79" s="323" t="str">
        <f t="shared" si="3"/>
        <v/>
      </c>
      <c r="G79" s="323" t="str">
        <f t="shared" si="6"/>
        <v/>
      </c>
    </row>
    <row r="80" spans="1:7" x14ac:dyDescent="0.2">
      <c r="A80" s="321" t="str">
        <f t="shared" si="4"/>
        <v/>
      </c>
      <c r="B80" s="322" t="str">
        <f t="shared" si="0"/>
        <v/>
      </c>
      <c r="C80" s="323" t="str">
        <f t="shared" si="5"/>
        <v/>
      </c>
      <c r="D80" s="323" t="str">
        <f t="shared" si="1"/>
        <v/>
      </c>
      <c r="E80" s="323" t="str">
        <f t="shared" si="2"/>
        <v/>
      </c>
      <c r="F80" s="323" t="str">
        <f t="shared" si="3"/>
        <v/>
      </c>
      <c r="G80" s="323" t="str">
        <f t="shared" si="6"/>
        <v/>
      </c>
    </row>
    <row r="81" spans="1:7" x14ac:dyDescent="0.2">
      <c r="A81" s="321" t="str">
        <f t="shared" si="4"/>
        <v/>
      </c>
      <c r="B81" s="322" t="str">
        <f t="shared" si="0"/>
        <v/>
      </c>
      <c r="C81" s="323" t="str">
        <f t="shared" si="5"/>
        <v/>
      </c>
      <c r="D81" s="323" t="str">
        <f t="shared" si="1"/>
        <v/>
      </c>
      <c r="E81" s="323" t="str">
        <f t="shared" si="2"/>
        <v/>
      </c>
      <c r="F81" s="323" t="str">
        <f t="shared" si="3"/>
        <v/>
      </c>
      <c r="G81" s="323" t="str">
        <f t="shared" si="6"/>
        <v/>
      </c>
    </row>
    <row r="82" spans="1:7" x14ac:dyDescent="0.2">
      <c r="A82" s="58" t="str">
        <f t="shared" si="4"/>
        <v/>
      </c>
      <c r="B82" s="128" t="str">
        <f t="shared" si="0"/>
        <v/>
      </c>
      <c r="C82" s="59" t="str">
        <f t="shared" si="5"/>
        <v/>
      </c>
      <c r="D82" s="59" t="str">
        <f t="shared" si="1"/>
        <v/>
      </c>
      <c r="E82" s="59" t="str">
        <f t="shared" si="2"/>
        <v/>
      </c>
      <c r="F82" s="59" t="str">
        <f t="shared" si="3"/>
        <v/>
      </c>
      <c r="G82" s="59" t="str">
        <f t="shared" si="6"/>
        <v/>
      </c>
    </row>
    <row r="83" spans="1:7" x14ac:dyDescent="0.2">
      <c r="A83" s="58" t="str">
        <f t="shared" si="4"/>
        <v/>
      </c>
      <c r="B83" s="128" t="str">
        <f t="shared" si="0"/>
        <v/>
      </c>
      <c r="C83" s="59" t="str">
        <f t="shared" si="5"/>
        <v/>
      </c>
      <c r="D83" s="59" t="str">
        <f t="shared" si="1"/>
        <v/>
      </c>
      <c r="E83" s="59" t="str">
        <f t="shared" si="2"/>
        <v/>
      </c>
      <c r="F83" s="59" t="str">
        <f t="shared" si="3"/>
        <v/>
      </c>
      <c r="G83" s="59" t="str">
        <f t="shared" si="6"/>
        <v/>
      </c>
    </row>
    <row r="84" spans="1:7" x14ac:dyDescent="0.2">
      <c r="A84" s="58" t="str">
        <f t="shared" si="4"/>
        <v/>
      </c>
      <c r="B84" s="128" t="str">
        <f t="shared" si="0"/>
        <v/>
      </c>
      <c r="C84" s="59" t="str">
        <f t="shared" si="5"/>
        <v/>
      </c>
      <c r="D84" s="59" t="str">
        <f t="shared" si="1"/>
        <v/>
      </c>
      <c r="E84" s="59" t="str">
        <f t="shared" si="2"/>
        <v/>
      </c>
      <c r="F84" s="59" t="str">
        <f t="shared" si="3"/>
        <v/>
      </c>
      <c r="G84" s="59" t="str">
        <f t="shared" si="6"/>
        <v/>
      </c>
    </row>
    <row r="85" spans="1:7" x14ac:dyDescent="0.2">
      <c r="A85" s="58" t="str">
        <f t="shared" si="4"/>
        <v/>
      </c>
      <c r="B85" s="128" t="str">
        <f t="shared" si="0"/>
        <v/>
      </c>
      <c r="C85" s="59" t="str">
        <f t="shared" si="5"/>
        <v/>
      </c>
      <c r="D85" s="59" t="str">
        <f t="shared" si="1"/>
        <v/>
      </c>
      <c r="E85" s="59" t="str">
        <f t="shared" si="2"/>
        <v/>
      </c>
      <c r="F85" s="59" t="str">
        <f t="shared" si="3"/>
        <v/>
      </c>
      <c r="G85" s="59" t="str">
        <f t="shared" si="6"/>
        <v/>
      </c>
    </row>
    <row r="86" spans="1:7" x14ac:dyDescent="0.2">
      <c r="A86" s="58" t="str">
        <f t="shared" si="4"/>
        <v/>
      </c>
      <c r="B86" s="128" t="str">
        <f t="shared" ref="B86:B149" si="7">Show.Date</f>
        <v/>
      </c>
      <c r="C86" s="59" t="str">
        <f t="shared" si="5"/>
        <v/>
      </c>
      <c r="D86" s="59" t="str">
        <f t="shared" ref="D86:D149" si="8">Interest</f>
        <v/>
      </c>
      <c r="E86" s="59" t="str">
        <f t="shared" ref="E86:E149" si="9">Principal</f>
        <v/>
      </c>
      <c r="F86" s="59" t="str">
        <f t="shared" ref="F86:F149" si="10">Ending.Balance</f>
        <v/>
      </c>
      <c r="G86" s="59" t="str">
        <f t="shared" si="6"/>
        <v/>
      </c>
    </row>
    <row r="87" spans="1:7" x14ac:dyDescent="0.2">
      <c r="A87" s="58" t="str">
        <f t="shared" ref="A87:A150" si="11">payment.Num</f>
        <v/>
      </c>
      <c r="B87" s="128" t="str">
        <f t="shared" si="7"/>
        <v/>
      </c>
      <c r="C87" s="59" t="str">
        <f t="shared" ref="C87:C150" si="12">Beg.Bal</f>
        <v/>
      </c>
      <c r="D87" s="59" t="str">
        <f t="shared" si="8"/>
        <v/>
      </c>
      <c r="E87" s="59" t="str">
        <f t="shared" si="9"/>
        <v/>
      </c>
      <c r="F87" s="59" t="str">
        <f t="shared" si="10"/>
        <v/>
      </c>
      <c r="G87" s="59" t="str">
        <f t="shared" ref="G87:G150" si="13">Cum.Interest</f>
        <v/>
      </c>
    </row>
    <row r="88" spans="1:7" x14ac:dyDescent="0.2">
      <c r="A88" s="58" t="str">
        <f t="shared" si="11"/>
        <v/>
      </c>
      <c r="B88" s="128" t="str">
        <f t="shared" si="7"/>
        <v/>
      </c>
      <c r="C88" s="59" t="str">
        <f t="shared" si="12"/>
        <v/>
      </c>
      <c r="D88" s="59" t="str">
        <f t="shared" si="8"/>
        <v/>
      </c>
      <c r="E88" s="59" t="str">
        <f t="shared" si="9"/>
        <v/>
      </c>
      <c r="F88" s="59" t="str">
        <f t="shared" si="10"/>
        <v/>
      </c>
      <c r="G88" s="59" t="str">
        <f t="shared" si="13"/>
        <v/>
      </c>
    </row>
    <row r="89" spans="1:7" x14ac:dyDescent="0.2">
      <c r="A89" s="58" t="str">
        <f t="shared" si="11"/>
        <v/>
      </c>
      <c r="B89" s="128" t="str">
        <f t="shared" si="7"/>
        <v/>
      </c>
      <c r="C89" s="59" t="str">
        <f t="shared" si="12"/>
        <v/>
      </c>
      <c r="D89" s="59" t="str">
        <f t="shared" si="8"/>
        <v/>
      </c>
      <c r="E89" s="59" t="str">
        <f t="shared" si="9"/>
        <v/>
      </c>
      <c r="F89" s="59" t="str">
        <f t="shared" si="10"/>
        <v/>
      </c>
      <c r="G89" s="59" t="str">
        <f t="shared" si="13"/>
        <v/>
      </c>
    </row>
    <row r="90" spans="1:7" x14ac:dyDescent="0.2">
      <c r="A90" s="58" t="str">
        <f t="shared" si="11"/>
        <v/>
      </c>
      <c r="B90" s="128" t="str">
        <f t="shared" si="7"/>
        <v/>
      </c>
      <c r="C90" s="59" t="str">
        <f t="shared" si="12"/>
        <v/>
      </c>
      <c r="D90" s="59" t="str">
        <f t="shared" si="8"/>
        <v/>
      </c>
      <c r="E90" s="59" t="str">
        <f t="shared" si="9"/>
        <v/>
      </c>
      <c r="F90" s="59" t="str">
        <f t="shared" si="10"/>
        <v/>
      </c>
      <c r="G90" s="59" t="str">
        <f t="shared" si="13"/>
        <v/>
      </c>
    </row>
    <row r="91" spans="1:7" x14ac:dyDescent="0.2">
      <c r="A91" s="58" t="str">
        <f t="shared" si="11"/>
        <v/>
      </c>
      <c r="B91" s="128" t="str">
        <f t="shared" si="7"/>
        <v/>
      </c>
      <c r="C91" s="59" t="str">
        <f t="shared" si="12"/>
        <v/>
      </c>
      <c r="D91" s="59" t="str">
        <f t="shared" si="8"/>
        <v/>
      </c>
      <c r="E91" s="59" t="str">
        <f t="shared" si="9"/>
        <v/>
      </c>
      <c r="F91" s="59" t="str">
        <f t="shared" si="10"/>
        <v/>
      </c>
      <c r="G91" s="59" t="str">
        <f t="shared" si="13"/>
        <v/>
      </c>
    </row>
    <row r="92" spans="1:7" x14ac:dyDescent="0.2">
      <c r="A92" s="58" t="str">
        <f t="shared" si="11"/>
        <v/>
      </c>
      <c r="B92" s="128" t="str">
        <f t="shared" si="7"/>
        <v/>
      </c>
      <c r="C92" s="59" t="str">
        <f t="shared" si="12"/>
        <v/>
      </c>
      <c r="D92" s="59" t="str">
        <f t="shared" si="8"/>
        <v/>
      </c>
      <c r="E92" s="59" t="str">
        <f t="shared" si="9"/>
        <v/>
      </c>
      <c r="F92" s="59" t="str">
        <f t="shared" si="10"/>
        <v/>
      </c>
      <c r="G92" s="59" t="str">
        <f t="shared" si="13"/>
        <v/>
      </c>
    </row>
    <row r="93" spans="1:7" x14ac:dyDescent="0.2">
      <c r="A93" s="58" t="str">
        <f t="shared" si="11"/>
        <v/>
      </c>
      <c r="B93" s="128" t="str">
        <f t="shared" si="7"/>
        <v/>
      </c>
      <c r="C93" s="59" t="str">
        <f t="shared" si="12"/>
        <v/>
      </c>
      <c r="D93" s="59" t="str">
        <f t="shared" si="8"/>
        <v/>
      </c>
      <c r="E93" s="59" t="str">
        <f t="shared" si="9"/>
        <v/>
      </c>
      <c r="F93" s="59" t="str">
        <f t="shared" si="10"/>
        <v/>
      </c>
      <c r="G93" s="59" t="str">
        <f t="shared" si="13"/>
        <v/>
      </c>
    </row>
    <row r="94" spans="1:7" x14ac:dyDescent="0.2">
      <c r="A94" s="58" t="str">
        <f t="shared" si="11"/>
        <v/>
      </c>
      <c r="B94" s="128" t="str">
        <f t="shared" si="7"/>
        <v/>
      </c>
      <c r="C94" s="59" t="str">
        <f t="shared" si="12"/>
        <v/>
      </c>
      <c r="D94" s="59" t="str">
        <f t="shared" si="8"/>
        <v/>
      </c>
      <c r="E94" s="59" t="str">
        <f t="shared" si="9"/>
        <v/>
      </c>
      <c r="F94" s="59" t="str">
        <f t="shared" si="10"/>
        <v/>
      </c>
      <c r="G94" s="59" t="str">
        <f t="shared" si="13"/>
        <v/>
      </c>
    </row>
    <row r="95" spans="1:7" x14ac:dyDescent="0.2">
      <c r="A95" s="58" t="str">
        <f t="shared" si="11"/>
        <v/>
      </c>
      <c r="B95" s="128" t="str">
        <f t="shared" si="7"/>
        <v/>
      </c>
      <c r="C95" s="59" t="str">
        <f t="shared" si="12"/>
        <v/>
      </c>
      <c r="D95" s="59" t="str">
        <f t="shared" si="8"/>
        <v/>
      </c>
      <c r="E95" s="59" t="str">
        <f t="shared" si="9"/>
        <v/>
      </c>
      <c r="F95" s="59" t="str">
        <f t="shared" si="10"/>
        <v/>
      </c>
      <c r="G95" s="59" t="str">
        <f t="shared" si="13"/>
        <v/>
      </c>
    </row>
    <row r="96" spans="1:7" x14ac:dyDescent="0.2">
      <c r="A96" s="58" t="str">
        <f t="shared" si="11"/>
        <v/>
      </c>
      <c r="B96" s="128" t="str">
        <f t="shared" si="7"/>
        <v/>
      </c>
      <c r="C96" s="59" t="str">
        <f t="shared" si="12"/>
        <v/>
      </c>
      <c r="D96" s="59" t="str">
        <f t="shared" si="8"/>
        <v/>
      </c>
      <c r="E96" s="59" t="str">
        <f t="shared" si="9"/>
        <v/>
      </c>
      <c r="F96" s="59" t="str">
        <f t="shared" si="10"/>
        <v/>
      </c>
      <c r="G96" s="59" t="str">
        <f t="shared" si="13"/>
        <v/>
      </c>
    </row>
    <row r="97" spans="1:7" x14ac:dyDescent="0.2">
      <c r="A97" s="58" t="str">
        <f t="shared" si="11"/>
        <v/>
      </c>
      <c r="B97" s="128" t="str">
        <f t="shared" si="7"/>
        <v/>
      </c>
      <c r="C97" s="59" t="str">
        <f t="shared" si="12"/>
        <v/>
      </c>
      <c r="D97" s="59" t="str">
        <f t="shared" si="8"/>
        <v/>
      </c>
      <c r="E97" s="59" t="str">
        <f t="shared" si="9"/>
        <v/>
      </c>
      <c r="F97" s="59" t="str">
        <f t="shared" si="10"/>
        <v/>
      </c>
      <c r="G97" s="59" t="str">
        <f t="shared" si="13"/>
        <v/>
      </c>
    </row>
    <row r="98" spans="1:7" x14ac:dyDescent="0.2">
      <c r="A98" s="58" t="str">
        <f t="shared" si="11"/>
        <v/>
      </c>
      <c r="B98" s="128" t="str">
        <f t="shared" si="7"/>
        <v/>
      </c>
      <c r="C98" s="59" t="str">
        <f t="shared" si="12"/>
        <v/>
      </c>
      <c r="D98" s="59" t="str">
        <f t="shared" si="8"/>
        <v/>
      </c>
      <c r="E98" s="59" t="str">
        <f t="shared" si="9"/>
        <v/>
      </c>
      <c r="F98" s="59" t="str">
        <f t="shared" si="10"/>
        <v/>
      </c>
      <c r="G98" s="59" t="str">
        <f t="shared" si="13"/>
        <v/>
      </c>
    </row>
    <row r="99" spans="1:7" x14ac:dyDescent="0.2">
      <c r="A99" s="58" t="str">
        <f t="shared" si="11"/>
        <v/>
      </c>
      <c r="B99" s="128" t="str">
        <f t="shared" si="7"/>
        <v/>
      </c>
      <c r="C99" s="59" t="str">
        <f t="shared" si="12"/>
        <v/>
      </c>
      <c r="D99" s="59" t="str">
        <f t="shared" si="8"/>
        <v/>
      </c>
      <c r="E99" s="59" t="str">
        <f t="shared" si="9"/>
        <v/>
      </c>
      <c r="F99" s="59" t="str">
        <f t="shared" si="10"/>
        <v/>
      </c>
      <c r="G99" s="59" t="str">
        <f t="shared" si="13"/>
        <v/>
      </c>
    </row>
    <row r="100" spans="1:7" x14ac:dyDescent="0.2">
      <c r="A100" s="58" t="str">
        <f t="shared" si="11"/>
        <v/>
      </c>
      <c r="B100" s="128" t="str">
        <f t="shared" si="7"/>
        <v/>
      </c>
      <c r="C100" s="59" t="str">
        <f t="shared" si="12"/>
        <v/>
      </c>
      <c r="D100" s="59" t="str">
        <f t="shared" si="8"/>
        <v/>
      </c>
      <c r="E100" s="59" t="str">
        <f t="shared" si="9"/>
        <v/>
      </c>
      <c r="F100" s="59" t="str">
        <f t="shared" si="10"/>
        <v/>
      </c>
      <c r="G100" s="59" t="str">
        <f t="shared" si="13"/>
        <v/>
      </c>
    </row>
    <row r="101" spans="1:7" x14ac:dyDescent="0.2">
      <c r="A101" s="58" t="str">
        <f t="shared" si="11"/>
        <v/>
      </c>
      <c r="B101" s="128" t="str">
        <f t="shared" si="7"/>
        <v/>
      </c>
      <c r="C101" s="59" t="str">
        <f t="shared" si="12"/>
        <v/>
      </c>
      <c r="D101" s="59" t="str">
        <f t="shared" si="8"/>
        <v/>
      </c>
      <c r="E101" s="59" t="str">
        <f t="shared" si="9"/>
        <v/>
      </c>
      <c r="F101" s="59" t="str">
        <f t="shared" si="10"/>
        <v/>
      </c>
      <c r="G101" s="59" t="str">
        <f t="shared" si="13"/>
        <v/>
      </c>
    </row>
    <row r="102" spans="1:7" x14ac:dyDescent="0.2">
      <c r="A102" s="58" t="str">
        <f t="shared" si="11"/>
        <v/>
      </c>
      <c r="B102" s="128" t="str">
        <f t="shared" si="7"/>
        <v/>
      </c>
      <c r="C102" s="59" t="str">
        <f t="shared" si="12"/>
        <v/>
      </c>
      <c r="D102" s="59" t="str">
        <f t="shared" si="8"/>
        <v/>
      </c>
      <c r="E102" s="59" t="str">
        <f t="shared" si="9"/>
        <v/>
      </c>
      <c r="F102" s="59" t="str">
        <f t="shared" si="10"/>
        <v/>
      </c>
      <c r="G102" s="59" t="str">
        <f t="shared" si="13"/>
        <v/>
      </c>
    </row>
    <row r="103" spans="1:7" x14ac:dyDescent="0.2">
      <c r="A103" s="58" t="str">
        <f t="shared" si="11"/>
        <v/>
      </c>
      <c r="B103" s="128" t="str">
        <f t="shared" si="7"/>
        <v/>
      </c>
      <c r="C103" s="59" t="str">
        <f t="shared" si="12"/>
        <v/>
      </c>
      <c r="D103" s="59" t="str">
        <f t="shared" si="8"/>
        <v/>
      </c>
      <c r="E103" s="59" t="str">
        <f t="shared" si="9"/>
        <v/>
      </c>
      <c r="F103" s="59" t="str">
        <f t="shared" si="10"/>
        <v/>
      </c>
      <c r="G103" s="59" t="str">
        <f t="shared" si="13"/>
        <v/>
      </c>
    </row>
    <row r="104" spans="1:7" x14ac:dyDescent="0.2">
      <c r="A104" s="58" t="str">
        <f t="shared" si="11"/>
        <v/>
      </c>
      <c r="B104" s="128" t="str">
        <f t="shared" si="7"/>
        <v/>
      </c>
      <c r="C104" s="59" t="str">
        <f t="shared" si="12"/>
        <v/>
      </c>
      <c r="D104" s="59" t="str">
        <f t="shared" si="8"/>
        <v/>
      </c>
      <c r="E104" s="59" t="str">
        <f t="shared" si="9"/>
        <v/>
      </c>
      <c r="F104" s="59" t="str">
        <f t="shared" si="10"/>
        <v/>
      </c>
      <c r="G104" s="59" t="str">
        <f t="shared" si="13"/>
        <v/>
      </c>
    </row>
    <row r="105" spans="1:7" x14ac:dyDescent="0.2">
      <c r="A105" s="58" t="str">
        <f t="shared" si="11"/>
        <v/>
      </c>
      <c r="B105" s="128" t="str">
        <f t="shared" si="7"/>
        <v/>
      </c>
      <c r="C105" s="59" t="str">
        <f t="shared" si="12"/>
        <v/>
      </c>
      <c r="D105" s="59" t="str">
        <f t="shared" si="8"/>
        <v/>
      </c>
      <c r="E105" s="59" t="str">
        <f t="shared" si="9"/>
        <v/>
      </c>
      <c r="F105" s="59" t="str">
        <f t="shared" si="10"/>
        <v/>
      </c>
      <c r="G105" s="59" t="str">
        <f t="shared" si="13"/>
        <v/>
      </c>
    </row>
    <row r="106" spans="1:7" x14ac:dyDescent="0.2">
      <c r="A106" s="58" t="str">
        <f t="shared" si="11"/>
        <v/>
      </c>
      <c r="B106" s="128" t="str">
        <f t="shared" si="7"/>
        <v/>
      </c>
      <c r="C106" s="59" t="str">
        <f t="shared" si="12"/>
        <v/>
      </c>
      <c r="D106" s="59" t="str">
        <f t="shared" si="8"/>
        <v/>
      </c>
      <c r="E106" s="59" t="str">
        <f t="shared" si="9"/>
        <v/>
      </c>
      <c r="F106" s="59" t="str">
        <f t="shared" si="10"/>
        <v/>
      </c>
      <c r="G106" s="59" t="str">
        <f t="shared" si="13"/>
        <v/>
      </c>
    </row>
    <row r="107" spans="1:7" x14ac:dyDescent="0.2">
      <c r="A107" s="58" t="str">
        <f t="shared" si="11"/>
        <v/>
      </c>
      <c r="B107" s="128" t="str">
        <f t="shared" si="7"/>
        <v/>
      </c>
      <c r="C107" s="59" t="str">
        <f t="shared" si="12"/>
        <v/>
      </c>
      <c r="D107" s="59" t="str">
        <f t="shared" si="8"/>
        <v/>
      </c>
      <c r="E107" s="59" t="str">
        <f t="shared" si="9"/>
        <v/>
      </c>
      <c r="F107" s="59" t="str">
        <f t="shared" si="10"/>
        <v/>
      </c>
      <c r="G107" s="59" t="str">
        <f t="shared" si="13"/>
        <v/>
      </c>
    </row>
    <row r="108" spans="1:7" x14ac:dyDescent="0.2">
      <c r="A108" s="58" t="str">
        <f t="shared" si="11"/>
        <v/>
      </c>
      <c r="B108" s="128" t="str">
        <f t="shared" si="7"/>
        <v/>
      </c>
      <c r="C108" s="59" t="str">
        <f t="shared" si="12"/>
        <v/>
      </c>
      <c r="D108" s="59" t="str">
        <f t="shared" si="8"/>
        <v/>
      </c>
      <c r="E108" s="59" t="str">
        <f t="shared" si="9"/>
        <v/>
      </c>
      <c r="F108" s="59" t="str">
        <f t="shared" si="10"/>
        <v/>
      </c>
      <c r="G108" s="59" t="str">
        <f t="shared" si="13"/>
        <v/>
      </c>
    </row>
    <row r="109" spans="1:7" x14ac:dyDescent="0.2">
      <c r="A109" s="58" t="str">
        <f t="shared" si="11"/>
        <v/>
      </c>
      <c r="B109" s="128" t="str">
        <f t="shared" si="7"/>
        <v/>
      </c>
      <c r="C109" s="59" t="str">
        <f t="shared" si="12"/>
        <v/>
      </c>
      <c r="D109" s="59" t="str">
        <f t="shared" si="8"/>
        <v/>
      </c>
      <c r="E109" s="59" t="str">
        <f t="shared" si="9"/>
        <v/>
      </c>
      <c r="F109" s="59" t="str">
        <f t="shared" si="10"/>
        <v/>
      </c>
      <c r="G109" s="59" t="str">
        <f t="shared" si="13"/>
        <v/>
      </c>
    </row>
    <row r="110" spans="1:7" x14ac:dyDescent="0.2">
      <c r="A110" s="58" t="str">
        <f t="shared" si="11"/>
        <v/>
      </c>
      <c r="B110" s="128" t="str">
        <f t="shared" si="7"/>
        <v/>
      </c>
      <c r="C110" s="59" t="str">
        <f t="shared" si="12"/>
        <v/>
      </c>
      <c r="D110" s="59" t="str">
        <f t="shared" si="8"/>
        <v/>
      </c>
      <c r="E110" s="59" t="str">
        <f t="shared" si="9"/>
        <v/>
      </c>
      <c r="F110" s="59" t="str">
        <f t="shared" si="10"/>
        <v/>
      </c>
      <c r="G110" s="59" t="str">
        <f t="shared" si="13"/>
        <v/>
      </c>
    </row>
    <row r="111" spans="1:7" x14ac:dyDescent="0.2">
      <c r="A111" s="39" t="str">
        <f t="shared" si="11"/>
        <v/>
      </c>
      <c r="B111" s="129" t="str">
        <f t="shared" si="7"/>
        <v/>
      </c>
      <c r="C111" s="40" t="str">
        <f t="shared" si="12"/>
        <v/>
      </c>
      <c r="D111" s="40" t="str">
        <f t="shared" si="8"/>
        <v/>
      </c>
      <c r="E111" s="40" t="str">
        <f t="shared" si="9"/>
        <v/>
      </c>
      <c r="F111" s="40" t="str">
        <f t="shared" si="10"/>
        <v/>
      </c>
      <c r="G111" s="40" t="str">
        <f t="shared" si="13"/>
        <v/>
      </c>
    </row>
    <row r="112" spans="1:7" x14ac:dyDescent="0.2">
      <c r="A112" s="39" t="str">
        <f t="shared" si="11"/>
        <v/>
      </c>
      <c r="B112" s="129" t="str">
        <f t="shared" si="7"/>
        <v/>
      </c>
      <c r="C112" s="40" t="str">
        <f t="shared" si="12"/>
        <v/>
      </c>
      <c r="D112" s="40" t="str">
        <f t="shared" si="8"/>
        <v/>
      </c>
      <c r="E112" s="40" t="str">
        <f t="shared" si="9"/>
        <v/>
      </c>
      <c r="F112" s="40" t="str">
        <f t="shared" si="10"/>
        <v/>
      </c>
      <c r="G112" s="40" t="str">
        <f t="shared" si="13"/>
        <v/>
      </c>
    </row>
    <row r="113" spans="1:7" x14ac:dyDescent="0.2">
      <c r="A113" s="39" t="str">
        <f t="shared" si="11"/>
        <v/>
      </c>
      <c r="B113" s="129" t="str">
        <f t="shared" si="7"/>
        <v/>
      </c>
      <c r="C113" s="40" t="str">
        <f t="shared" si="12"/>
        <v/>
      </c>
      <c r="D113" s="40" t="str">
        <f t="shared" si="8"/>
        <v/>
      </c>
      <c r="E113" s="40" t="str">
        <f t="shared" si="9"/>
        <v/>
      </c>
      <c r="F113" s="40" t="str">
        <f t="shared" si="10"/>
        <v/>
      </c>
      <c r="G113" s="40" t="str">
        <f t="shared" si="13"/>
        <v/>
      </c>
    </row>
    <row r="114" spans="1:7" x14ac:dyDescent="0.2">
      <c r="A114" s="39" t="str">
        <f t="shared" si="11"/>
        <v/>
      </c>
      <c r="B114" s="129" t="str">
        <f t="shared" si="7"/>
        <v/>
      </c>
      <c r="C114" s="40" t="str">
        <f t="shared" si="12"/>
        <v/>
      </c>
      <c r="D114" s="40" t="str">
        <f t="shared" si="8"/>
        <v/>
      </c>
      <c r="E114" s="40" t="str">
        <f t="shared" si="9"/>
        <v/>
      </c>
      <c r="F114" s="40" t="str">
        <f t="shared" si="10"/>
        <v/>
      </c>
      <c r="G114" s="40" t="str">
        <f t="shared" si="13"/>
        <v/>
      </c>
    </row>
    <row r="115" spans="1:7" x14ac:dyDescent="0.2">
      <c r="A115" s="39" t="str">
        <f t="shared" si="11"/>
        <v/>
      </c>
      <c r="B115" s="129" t="str">
        <f t="shared" si="7"/>
        <v/>
      </c>
      <c r="C115" s="40" t="str">
        <f t="shared" si="12"/>
        <v/>
      </c>
      <c r="D115" s="40" t="str">
        <f t="shared" si="8"/>
        <v/>
      </c>
      <c r="E115" s="40" t="str">
        <f t="shared" si="9"/>
        <v/>
      </c>
      <c r="F115" s="40" t="str">
        <f t="shared" si="10"/>
        <v/>
      </c>
      <c r="G115" s="40" t="str">
        <f t="shared" si="13"/>
        <v/>
      </c>
    </row>
    <row r="116" spans="1:7" x14ac:dyDescent="0.2">
      <c r="A116" s="39" t="str">
        <f t="shared" si="11"/>
        <v/>
      </c>
      <c r="B116" s="129" t="str">
        <f t="shared" si="7"/>
        <v/>
      </c>
      <c r="C116" s="40" t="str">
        <f t="shared" si="12"/>
        <v/>
      </c>
      <c r="D116" s="40" t="str">
        <f t="shared" si="8"/>
        <v/>
      </c>
      <c r="E116" s="40" t="str">
        <f t="shared" si="9"/>
        <v/>
      </c>
      <c r="F116" s="40" t="str">
        <f t="shared" si="10"/>
        <v/>
      </c>
      <c r="G116" s="40" t="str">
        <f t="shared" si="13"/>
        <v/>
      </c>
    </row>
    <row r="117" spans="1:7" x14ac:dyDescent="0.2">
      <c r="A117" s="39" t="str">
        <f t="shared" si="11"/>
        <v/>
      </c>
      <c r="B117" s="129" t="str">
        <f t="shared" si="7"/>
        <v/>
      </c>
      <c r="C117" s="40" t="str">
        <f t="shared" si="12"/>
        <v/>
      </c>
      <c r="D117" s="40" t="str">
        <f t="shared" si="8"/>
        <v/>
      </c>
      <c r="E117" s="40" t="str">
        <f t="shared" si="9"/>
        <v/>
      </c>
      <c r="F117" s="40" t="str">
        <f t="shared" si="10"/>
        <v/>
      </c>
      <c r="G117" s="40" t="str">
        <f t="shared" si="13"/>
        <v/>
      </c>
    </row>
    <row r="118" spans="1:7" x14ac:dyDescent="0.2">
      <c r="A118" s="39" t="str">
        <f t="shared" si="11"/>
        <v/>
      </c>
      <c r="B118" s="129" t="str">
        <f t="shared" si="7"/>
        <v/>
      </c>
      <c r="C118" s="40" t="str">
        <f t="shared" si="12"/>
        <v/>
      </c>
      <c r="D118" s="40" t="str">
        <f t="shared" si="8"/>
        <v/>
      </c>
      <c r="E118" s="40" t="str">
        <f t="shared" si="9"/>
        <v/>
      </c>
      <c r="F118" s="40" t="str">
        <f t="shared" si="10"/>
        <v/>
      </c>
      <c r="G118" s="40" t="str">
        <f t="shared" si="13"/>
        <v/>
      </c>
    </row>
    <row r="119" spans="1:7" x14ac:dyDescent="0.2">
      <c r="A119" s="39" t="str">
        <f t="shared" si="11"/>
        <v/>
      </c>
      <c r="B119" s="129" t="str">
        <f t="shared" si="7"/>
        <v/>
      </c>
      <c r="C119" s="40" t="str">
        <f t="shared" si="12"/>
        <v/>
      </c>
      <c r="D119" s="40" t="str">
        <f t="shared" si="8"/>
        <v/>
      </c>
      <c r="E119" s="40" t="str">
        <f t="shared" si="9"/>
        <v/>
      </c>
      <c r="F119" s="40" t="str">
        <f t="shared" si="10"/>
        <v/>
      </c>
      <c r="G119" s="40" t="str">
        <f t="shared" si="13"/>
        <v/>
      </c>
    </row>
    <row r="120" spans="1:7" x14ac:dyDescent="0.2">
      <c r="A120" s="39" t="str">
        <f t="shared" si="11"/>
        <v/>
      </c>
      <c r="B120" s="129" t="str">
        <f t="shared" si="7"/>
        <v/>
      </c>
      <c r="C120" s="40" t="str">
        <f t="shared" si="12"/>
        <v/>
      </c>
      <c r="D120" s="40" t="str">
        <f t="shared" si="8"/>
        <v/>
      </c>
      <c r="E120" s="40" t="str">
        <f t="shared" si="9"/>
        <v/>
      </c>
      <c r="F120" s="40" t="str">
        <f t="shared" si="10"/>
        <v/>
      </c>
      <c r="G120" s="40" t="str">
        <f t="shared" si="13"/>
        <v/>
      </c>
    </row>
    <row r="121" spans="1:7" x14ac:dyDescent="0.2">
      <c r="A121" s="39" t="str">
        <f t="shared" si="11"/>
        <v/>
      </c>
      <c r="B121" s="129" t="str">
        <f t="shared" si="7"/>
        <v/>
      </c>
      <c r="C121" s="40" t="str">
        <f t="shared" si="12"/>
        <v/>
      </c>
      <c r="D121" s="40" t="str">
        <f t="shared" si="8"/>
        <v/>
      </c>
      <c r="E121" s="40" t="str">
        <f t="shared" si="9"/>
        <v/>
      </c>
      <c r="F121" s="40" t="str">
        <f t="shared" si="10"/>
        <v/>
      </c>
      <c r="G121" s="40" t="str">
        <f t="shared" si="13"/>
        <v/>
      </c>
    </row>
    <row r="122" spans="1:7" x14ac:dyDescent="0.2">
      <c r="A122" s="39" t="str">
        <f t="shared" si="11"/>
        <v/>
      </c>
      <c r="B122" s="129" t="str">
        <f t="shared" si="7"/>
        <v/>
      </c>
      <c r="C122" s="40" t="str">
        <f t="shared" si="12"/>
        <v/>
      </c>
      <c r="D122" s="40" t="str">
        <f t="shared" si="8"/>
        <v/>
      </c>
      <c r="E122" s="40" t="str">
        <f t="shared" si="9"/>
        <v/>
      </c>
      <c r="F122" s="40" t="str">
        <f t="shared" si="10"/>
        <v/>
      </c>
      <c r="G122" s="40" t="str">
        <f t="shared" si="13"/>
        <v/>
      </c>
    </row>
    <row r="123" spans="1:7" x14ac:dyDescent="0.2">
      <c r="A123" s="39" t="str">
        <f t="shared" si="11"/>
        <v/>
      </c>
      <c r="B123" s="129" t="str">
        <f t="shared" si="7"/>
        <v/>
      </c>
      <c r="C123" s="40" t="str">
        <f t="shared" si="12"/>
        <v/>
      </c>
      <c r="D123" s="40" t="str">
        <f t="shared" si="8"/>
        <v/>
      </c>
      <c r="E123" s="40" t="str">
        <f t="shared" si="9"/>
        <v/>
      </c>
      <c r="F123" s="40" t="str">
        <f t="shared" si="10"/>
        <v/>
      </c>
      <c r="G123" s="40" t="str">
        <f t="shared" si="13"/>
        <v/>
      </c>
    </row>
    <row r="124" spans="1:7" x14ac:dyDescent="0.2">
      <c r="A124" s="39" t="str">
        <f t="shared" si="11"/>
        <v/>
      </c>
      <c r="B124" s="129" t="str">
        <f t="shared" si="7"/>
        <v/>
      </c>
      <c r="C124" s="40" t="str">
        <f t="shared" si="12"/>
        <v/>
      </c>
      <c r="D124" s="40" t="str">
        <f t="shared" si="8"/>
        <v/>
      </c>
      <c r="E124" s="40" t="str">
        <f t="shared" si="9"/>
        <v/>
      </c>
      <c r="F124" s="40" t="str">
        <f t="shared" si="10"/>
        <v/>
      </c>
      <c r="G124" s="40" t="str">
        <f t="shared" si="13"/>
        <v/>
      </c>
    </row>
    <row r="125" spans="1:7" x14ac:dyDescent="0.2">
      <c r="A125" s="39" t="str">
        <f t="shared" si="11"/>
        <v/>
      </c>
      <c r="B125" s="129" t="str">
        <f t="shared" si="7"/>
        <v/>
      </c>
      <c r="C125" s="40" t="str">
        <f t="shared" si="12"/>
        <v/>
      </c>
      <c r="D125" s="40" t="str">
        <f t="shared" si="8"/>
        <v/>
      </c>
      <c r="E125" s="40" t="str">
        <f t="shared" si="9"/>
        <v/>
      </c>
      <c r="F125" s="40" t="str">
        <f t="shared" si="10"/>
        <v/>
      </c>
      <c r="G125" s="40" t="str">
        <f t="shared" si="13"/>
        <v/>
      </c>
    </row>
    <row r="126" spans="1:7" x14ac:dyDescent="0.2">
      <c r="A126" s="39" t="str">
        <f t="shared" si="11"/>
        <v/>
      </c>
      <c r="B126" s="129" t="str">
        <f t="shared" si="7"/>
        <v/>
      </c>
      <c r="C126" s="40" t="str">
        <f t="shared" si="12"/>
        <v/>
      </c>
      <c r="D126" s="40" t="str">
        <f t="shared" si="8"/>
        <v/>
      </c>
      <c r="E126" s="40" t="str">
        <f t="shared" si="9"/>
        <v/>
      </c>
      <c r="F126" s="40" t="str">
        <f t="shared" si="10"/>
        <v/>
      </c>
      <c r="G126" s="40" t="str">
        <f t="shared" si="13"/>
        <v/>
      </c>
    </row>
    <row r="127" spans="1:7" x14ac:dyDescent="0.2">
      <c r="A127" s="39" t="str">
        <f t="shared" si="11"/>
        <v/>
      </c>
      <c r="B127" s="129" t="str">
        <f t="shared" si="7"/>
        <v/>
      </c>
      <c r="C127" s="40" t="str">
        <f t="shared" si="12"/>
        <v/>
      </c>
      <c r="D127" s="40" t="str">
        <f t="shared" si="8"/>
        <v/>
      </c>
      <c r="E127" s="40" t="str">
        <f t="shared" si="9"/>
        <v/>
      </c>
      <c r="F127" s="40" t="str">
        <f t="shared" si="10"/>
        <v/>
      </c>
      <c r="G127" s="40" t="str">
        <f t="shared" si="13"/>
        <v/>
      </c>
    </row>
    <row r="128" spans="1:7" x14ac:dyDescent="0.2">
      <c r="A128" s="39" t="str">
        <f t="shared" si="11"/>
        <v/>
      </c>
      <c r="B128" s="129" t="str">
        <f t="shared" si="7"/>
        <v/>
      </c>
      <c r="C128" s="40" t="str">
        <f t="shared" si="12"/>
        <v/>
      </c>
      <c r="D128" s="40" t="str">
        <f t="shared" si="8"/>
        <v/>
      </c>
      <c r="E128" s="40" t="str">
        <f t="shared" si="9"/>
        <v/>
      </c>
      <c r="F128" s="40" t="str">
        <f t="shared" si="10"/>
        <v/>
      </c>
      <c r="G128" s="40" t="str">
        <f t="shared" si="13"/>
        <v/>
      </c>
    </row>
    <row r="129" spans="1:7" x14ac:dyDescent="0.2">
      <c r="A129" s="39" t="str">
        <f t="shared" si="11"/>
        <v/>
      </c>
      <c r="B129" s="129" t="str">
        <f t="shared" si="7"/>
        <v/>
      </c>
      <c r="C129" s="40" t="str">
        <f t="shared" si="12"/>
        <v/>
      </c>
      <c r="D129" s="40" t="str">
        <f t="shared" si="8"/>
        <v/>
      </c>
      <c r="E129" s="40" t="str">
        <f t="shared" si="9"/>
        <v/>
      </c>
      <c r="F129" s="40" t="str">
        <f t="shared" si="10"/>
        <v/>
      </c>
      <c r="G129" s="40" t="str">
        <f t="shared" si="13"/>
        <v/>
      </c>
    </row>
    <row r="130" spans="1:7" x14ac:dyDescent="0.2">
      <c r="A130" s="39" t="str">
        <f t="shared" si="11"/>
        <v/>
      </c>
      <c r="B130" s="129" t="str">
        <f t="shared" si="7"/>
        <v/>
      </c>
      <c r="C130" s="40" t="str">
        <f t="shared" si="12"/>
        <v/>
      </c>
      <c r="D130" s="40" t="str">
        <f t="shared" si="8"/>
        <v/>
      </c>
      <c r="E130" s="40" t="str">
        <f t="shared" si="9"/>
        <v/>
      </c>
      <c r="F130" s="40" t="str">
        <f t="shared" si="10"/>
        <v/>
      </c>
      <c r="G130" s="40" t="str">
        <f t="shared" si="13"/>
        <v/>
      </c>
    </row>
    <row r="131" spans="1:7" x14ac:dyDescent="0.2">
      <c r="A131" s="39" t="str">
        <f t="shared" si="11"/>
        <v/>
      </c>
      <c r="B131" s="129" t="str">
        <f t="shared" si="7"/>
        <v/>
      </c>
      <c r="C131" s="40" t="str">
        <f t="shared" si="12"/>
        <v/>
      </c>
      <c r="D131" s="40" t="str">
        <f t="shared" si="8"/>
        <v/>
      </c>
      <c r="E131" s="40" t="str">
        <f t="shared" si="9"/>
        <v/>
      </c>
      <c r="F131" s="40" t="str">
        <f t="shared" si="10"/>
        <v/>
      </c>
      <c r="G131" s="40" t="str">
        <f t="shared" si="13"/>
        <v/>
      </c>
    </row>
    <row r="132" spans="1:7" x14ac:dyDescent="0.2">
      <c r="A132" s="39" t="str">
        <f t="shared" si="11"/>
        <v/>
      </c>
      <c r="B132" s="129" t="str">
        <f t="shared" si="7"/>
        <v/>
      </c>
      <c r="C132" s="40" t="str">
        <f t="shared" si="12"/>
        <v/>
      </c>
      <c r="D132" s="40" t="str">
        <f t="shared" si="8"/>
        <v/>
      </c>
      <c r="E132" s="40" t="str">
        <f t="shared" si="9"/>
        <v/>
      </c>
      <c r="F132" s="40" t="str">
        <f t="shared" si="10"/>
        <v/>
      </c>
      <c r="G132" s="40" t="str">
        <f t="shared" si="13"/>
        <v/>
      </c>
    </row>
    <row r="133" spans="1:7" x14ac:dyDescent="0.2">
      <c r="A133" s="39" t="str">
        <f t="shared" si="11"/>
        <v/>
      </c>
      <c r="B133" s="129" t="str">
        <f t="shared" si="7"/>
        <v/>
      </c>
      <c r="C133" s="40" t="str">
        <f t="shared" si="12"/>
        <v/>
      </c>
      <c r="D133" s="40" t="str">
        <f t="shared" si="8"/>
        <v/>
      </c>
      <c r="E133" s="40" t="str">
        <f t="shared" si="9"/>
        <v/>
      </c>
      <c r="F133" s="40" t="str">
        <f t="shared" si="10"/>
        <v/>
      </c>
      <c r="G133" s="40" t="str">
        <f t="shared" si="13"/>
        <v/>
      </c>
    </row>
    <row r="134" spans="1:7" x14ac:dyDescent="0.2">
      <c r="A134" s="39" t="str">
        <f t="shared" si="11"/>
        <v/>
      </c>
      <c r="B134" s="129" t="str">
        <f t="shared" si="7"/>
        <v/>
      </c>
      <c r="C134" s="40" t="str">
        <f t="shared" si="12"/>
        <v/>
      </c>
      <c r="D134" s="40" t="str">
        <f t="shared" si="8"/>
        <v/>
      </c>
      <c r="E134" s="40" t="str">
        <f t="shared" si="9"/>
        <v/>
      </c>
      <c r="F134" s="40" t="str">
        <f t="shared" si="10"/>
        <v/>
      </c>
      <c r="G134" s="40" t="str">
        <f t="shared" si="13"/>
        <v/>
      </c>
    </row>
    <row r="135" spans="1:7" x14ac:dyDescent="0.2">
      <c r="A135" s="39" t="str">
        <f t="shared" si="11"/>
        <v/>
      </c>
      <c r="B135" s="129" t="str">
        <f t="shared" si="7"/>
        <v/>
      </c>
      <c r="C135" s="40" t="str">
        <f t="shared" si="12"/>
        <v/>
      </c>
      <c r="D135" s="40" t="str">
        <f t="shared" si="8"/>
        <v/>
      </c>
      <c r="E135" s="40" t="str">
        <f t="shared" si="9"/>
        <v/>
      </c>
      <c r="F135" s="40" t="str">
        <f t="shared" si="10"/>
        <v/>
      </c>
      <c r="G135" s="40" t="str">
        <f t="shared" si="13"/>
        <v/>
      </c>
    </row>
    <row r="136" spans="1:7" x14ac:dyDescent="0.2">
      <c r="A136" s="39" t="str">
        <f t="shared" si="11"/>
        <v/>
      </c>
      <c r="B136" s="129" t="str">
        <f t="shared" si="7"/>
        <v/>
      </c>
      <c r="C136" s="40" t="str">
        <f t="shared" si="12"/>
        <v/>
      </c>
      <c r="D136" s="40" t="str">
        <f t="shared" si="8"/>
        <v/>
      </c>
      <c r="E136" s="40" t="str">
        <f t="shared" si="9"/>
        <v/>
      </c>
      <c r="F136" s="40" t="str">
        <f t="shared" si="10"/>
        <v/>
      </c>
      <c r="G136" s="40" t="str">
        <f t="shared" si="13"/>
        <v/>
      </c>
    </row>
    <row r="137" spans="1:7" x14ac:dyDescent="0.2">
      <c r="A137" s="39" t="str">
        <f t="shared" si="11"/>
        <v/>
      </c>
      <c r="B137" s="129" t="str">
        <f t="shared" si="7"/>
        <v/>
      </c>
      <c r="C137" s="40" t="str">
        <f t="shared" si="12"/>
        <v/>
      </c>
      <c r="D137" s="40" t="str">
        <f t="shared" si="8"/>
        <v/>
      </c>
      <c r="E137" s="40" t="str">
        <f t="shared" si="9"/>
        <v/>
      </c>
      <c r="F137" s="40" t="str">
        <f t="shared" si="10"/>
        <v/>
      </c>
      <c r="G137" s="40" t="str">
        <f t="shared" si="13"/>
        <v/>
      </c>
    </row>
    <row r="138" spans="1:7" x14ac:dyDescent="0.2">
      <c r="A138" s="39" t="str">
        <f t="shared" si="11"/>
        <v/>
      </c>
      <c r="B138" s="129" t="str">
        <f t="shared" si="7"/>
        <v/>
      </c>
      <c r="C138" s="40" t="str">
        <f t="shared" si="12"/>
        <v/>
      </c>
      <c r="D138" s="40" t="str">
        <f t="shared" si="8"/>
        <v/>
      </c>
      <c r="E138" s="40" t="str">
        <f t="shared" si="9"/>
        <v/>
      </c>
      <c r="F138" s="40" t="str">
        <f t="shared" si="10"/>
        <v/>
      </c>
      <c r="G138" s="40" t="str">
        <f t="shared" si="13"/>
        <v/>
      </c>
    </row>
    <row r="139" spans="1:7" x14ac:dyDescent="0.2">
      <c r="A139" s="39" t="str">
        <f t="shared" si="11"/>
        <v/>
      </c>
      <c r="B139" s="129" t="str">
        <f t="shared" si="7"/>
        <v/>
      </c>
      <c r="C139" s="40" t="str">
        <f t="shared" si="12"/>
        <v/>
      </c>
      <c r="D139" s="40" t="str">
        <f t="shared" si="8"/>
        <v/>
      </c>
      <c r="E139" s="40" t="str">
        <f t="shared" si="9"/>
        <v/>
      </c>
      <c r="F139" s="40" t="str">
        <f t="shared" si="10"/>
        <v/>
      </c>
      <c r="G139" s="40" t="str">
        <f t="shared" si="13"/>
        <v/>
      </c>
    </row>
    <row r="140" spans="1:7" x14ac:dyDescent="0.2">
      <c r="A140" s="39" t="str">
        <f t="shared" si="11"/>
        <v/>
      </c>
      <c r="B140" s="129" t="str">
        <f t="shared" si="7"/>
        <v/>
      </c>
      <c r="C140" s="40" t="str">
        <f t="shared" si="12"/>
        <v/>
      </c>
      <c r="D140" s="40" t="str">
        <f t="shared" si="8"/>
        <v/>
      </c>
      <c r="E140" s="40" t="str">
        <f t="shared" si="9"/>
        <v/>
      </c>
      <c r="F140" s="40" t="str">
        <f t="shared" si="10"/>
        <v/>
      </c>
      <c r="G140" s="40" t="str">
        <f t="shared" si="13"/>
        <v/>
      </c>
    </row>
    <row r="141" spans="1:7" x14ac:dyDescent="0.2">
      <c r="A141" s="39" t="str">
        <f t="shared" si="11"/>
        <v/>
      </c>
      <c r="B141" s="129" t="str">
        <f t="shared" si="7"/>
        <v/>
      </c>
      <c r="C141" s="40" t="str">
        <f t="shared" si="12"/>
        <v/>
      </c>
      <c r="D141" s="40" t="str">
        <f t="shared" si="8"/>
        <v/>
      </c>
      <c r="E141" s="40" t="str">
        <f t="shared" si="9"/>
        <v/>
      </c>
      <c r="F141" s="40" t="str">
        <f t="shared" si="10"/>
        <v/>
      </c>
      <c r="G141" s="40" t="str">
        <f t="shared" si="13"/>
        <v/>
      </c>
    </row>
    <row r="142" spans="1:7" x14ac:dyDescent="0.2">
      <c r="A142" s="39" t="str">
        <f t="shared" si="11"/>
        <v/>
      </c>
      <c r="B142" s="129" t="str">
        <f t="shared" si="7"/>
        <v/>
      </c>
      <c r="C142" s="40" t="str">
        <f t="shared" si="12"/>
        <v/>
      </c>
      <c r="D142" s="40" t="str">
        <f t="shared" si="8"/>
        <v/>
      </c>
      <c r="E142" s="40" t="str">
        <f t="shared" si="9"/>
        <v/>
      </c>
      <c r="F142" s="40" t="str">
        <f t="shared" si="10"/>
        <v/>
      </c>
      <c r="G142" s="40" t="str">
        <f t="shared" si="13"/>
        <v/>
      </c>
    </row>
    <row r="143" spans="1:7" x14ac:dyDescent="0.2">
      <c r="A143" s="39" t="str">
        <f t="shared" si="11"/>
        <v/>
      </c>
      <c r="B143" s="129" t="str">
        <f t="shared" si="7"/>
        <v/>
      </c>
      <c r="C143" s="40" t="str">
        <f t="shared" si="12"/>
        <v/>
      </c>
      <c r="D143" s="40" t="str">
        <f t="shared" si="8"/>
        <v/>
      </c>
      <c r="E143" s="40" t="str">
        <f t="shared" si="9"/>
        <v/>
      </c>
      <c r="F143" s="40" t="str">
        <f t="shared" si="10"/>
        <v/>
      </c>
      <c r="G143" s="40" t="str">
        <f t="shared" si="13"/>
        <v/>
      </c>
    </row>
    <row r="144" spans="1:7" x14ac:dyDescent="0.2">
      <c r="A144" s="39" t="str">
        <f t="shared" si="11"/>
        <v/>
      </c>
      <c r="B144" s="129" t="str">
        <f t="shared" si="7"/>
        <v/>
      </c>
      <c r="C144" s="40" t="str">
        <f t="shared" si="12"/>
        <v/>
      </c>
      <c r="D144" s="40" t="str">
        <f t="shared" si="8"/>
        <v/>
      </c>
      <c r="E144" s="40" t="str">
        <f t="shared" si="9"/>
        <v/>
      </c>
      <c r="F144" s="40" t="str">
        <f t="shared" si="10"/>
        <v/>
      </c>
      <c r="G144" s="40" t="str">
        <f t="shared" si="13"/>
        <v/>
      </c>
    </row>
    <row r="145" spans="1:7" x14ac:dyDescent="0.2">
      <c r="A145" s="39" t="str">
        <f t="shared" si="11"/>
        <v/>
      </c>
      <c r="B145" s="129" t="str">
        <f t="shared" si="7"/>
        <v/>
      </c>
      <c r="C145" s="40" t="str">
        <f t="shared" si="12"/>
        <v/>
      </c>
      <c r="D145" s="40" t="str">
        <f t="shared" si="8"/>
        <v/>
      </c>
      <c r="E145" s="40" t="str">
        <f t="shared" si="9"/>
        <v/>
      </c>
      <c r="F145" s="40" t="str">
        <f t="shared" si="10"/>
        <v/>
      </c>
      <c r="G145" s="40" t="str">
        <f t="shared" si="13"/>
        <v/>
      </c>
    </row>
    <row r="146" spans="1:7" x14ac:dyDescent="0.2">
      <c r="A146" s="39" t="str">
        <f t="shared" si="11"/>
        <v/>
      </c>
      <c r="B146" s="129" t="str">
        <f t="shared" si="7"/>
        <v/>
      </c>
      <c r="C146" s="40" t="str">
        <f t="shared" si="12"/>
        <v/>
      </c>
      <c r="D146" s="40" t="str">
        <f t="shared" si="8"/>
        <v/>
      </c>
      <c r="E146" s="40" t="str">
        <f t="shared" si="9"/>
        <v/>
      </c>
      <c r="F146" s="40" t="str">
        <f t="shared" si="10"/>
        <v/>
      </c>
      <c r="G146" s="40" t="str">
        <f t="shared" si="13"/>
        <v/>
      </c>
    </row>
    <row r="147" spans="1:7" x14ac:dyDescent="0.2">
      <c r="A147" s="39" t="str">
        <f t="shared" si="11"/>
        <v/>
      </c>
      <c r="B147" s="129" t="str">
        <f t="shared" si="7"/>
        <v/>
      </c>
      <c r="C147" s="40" t="str">
        <f t="shared" si="12"/>
        <v/>
      </c>
      <c r="D147" s="40" t="str">
        <f t="shared" si="8"/>
        <v/>
      </c>
      <c r="E147" s="40" t="str">
        <f t="shared" si="9"/>
        <v/>
      </c>
      <c r="F147" s="40" t="str">
        <f t="shared" si="10"/>
        <v/>
      </c>
      <c r="G147" s="40" t="str">
        <f t="shared" si="13"/>
        <v/>
      </c>
    </row>
    <row r="148" spans="1:7" x14ac:dyDescent="0.2">
      <c r="A148" s="39" t="str">
        <f t="shared" si="11"/>
        <v/>
      </c>
      <c r="B148" s="129" t="str">
        <f t="shared" si="7"/>
        <v/>
      </c>
      <c r="C148" s="40" t="str">
        <f t="shared" si="12"/>
        <v/>
      </c>
      <c r="D148" s="40" t="str">
        <f t="shared" si="8"/>
        <v/>
      </c>
      <c r="E148" s="40" t="str">
        <f t="shared" si="9"/>
        <v/>
      </c>
      <c r="F148" s="40" t="str">
        <f t="shared" si="10"/>
        <v/>
      </c>
      <c r="G148" s="40" t="str">
        <f t="shared" si="13"/>
        <v/>
      </c>
    </row>
    <row r="149" spans="1:7" x14ac:dyDescent="0.2">
      <c r="A149" s="39" t="str">
        <f t="shared" si="11"/>
        <v/>
      </c>
      <c r="B149" s="129" t="str">
        <f t="shared" si="7"/>
        <v/>
      </c>
      <c r="C149" s="40" t="str">
        <f t="shared" si="12"/>
        <v/>
      </c>
      <c r="D149" s="40" t="str">
        <f t="shared" si="8"/>
        <v/>
      </c>
      <c r="E149" s="40" t="str">
        <f t="shared" si="9"/>
        <v/>
      </c>
      <c r="F149" s="40" t="str">
        <f t="shared" si="10"/>
        <v/>
      </c>
      <c r="G149" s="40" t="str">
        <f t="shared" si="13"/>
        <v/>
      </c>
    </row>
    <row r="150" spans="1:7" x14ac:dyDescent="0.2">
      <c r="A150" s="39" t="str">
        <f t="shared" si="11"/>
        <v/>
      </c>
      <c r="B150" s="129" t="str">
        <f t="shared" ref="B150:B213" si="14">Show.Date</f>
        <v/>
      </c>
      <c r="C150" s="40" t="str">
        <f t="shared" si="12"/>
        <v/>
      </c>
      <c r="D150" s="40" t="str">
        <f t="shared" ref="D150:D213" si="15">Interest</f>
        <v/>
      </c>
      <c r="E150" s="40" t="str">
        <f t="shared" ref="E150:E213" si="16">Principal</f>
        <v/>
      </c>
      <c r="F150" s="40" t="str">
        <f t="shared" ref="F150:F213" si="17">Ending.Balance</f>
        <v/>
      </c>
      <c r="G150" s="40" t="str">
        <f t="shared" si="13"/>
        <v/>
      </c>
    </row>
    <row r="151" spans="1:7" x14ac:dyDescent="0.2">
      <c r="A151" s="39" t="str">
        <f t="shared" ref="A151:A214" si="18">payment.Num</f>
        <v/>
      </c>
      <c r="B151" s="129" t="str">
        <f t="shared" si="14"/>
        <v/>
      </c>
      <c r="C151" s="40" t="str">
        <f t="shared" ref="C151:C214" si="19">Beg.Bal</f>
        <v/>
      </c>
      <c r="D151" s="40" t="str">
        <f t="shared" si="15"/>
        <v/>
      </c>
      <c r="E151" s="40" t="str">
        <f t="shared" si="16"/>
        <v/>
      </c>
      <c r="F151" s="40" t="str">
        <f t="shared" si="17"/>
        <v/>
      </c>
      <c r="G151" s="40" t="str">
        <f t="shared" ref="G151:G214" si="20">Cum.Interest</f>
        <v/>
      </c>
    </row>
    <row r="152" spans="1:7" x14ac:dyDescent="0.2">
      <c r="A152" s="39" t="str">
        <f t="shared" si="18"/>
        <v/>
      </c>
      <c r="B152" s="129" t="str">
        <f t="shared" si="14"/>
        <v/>
      </c>
      <c r="C152" s="40" t="str">
        <f t="shared" si="19"/>
        <v/>
      </c>
      <c r="D152" s="40" t="str">
        <f t="shared" si="15"/>
        <v/>
      </c>
      <c r="E152" s="40" t="str">
        <f t="shared" si="16"/>
        <v/>
      </c>
      <c r="F152" s="40" t="str">
        <f t="shared" si="17"/>
        <v/>
      </c>
      <c r="G152" s="40" t="str">
        <f t="shared" si="20"/>
        <v/>
      </c>
    </row>
    <row r="153" spans="1:7" x14ac:dyDescent="0.2">
      <c r="A153" s="39" t="str">
        <f t="shared" si="18"/>
        <v/>
      </c>
      <c r="B153" s="129" t="str">
        <f t="shared" si="14"/>
        <v/>
      </c>
      <c r="C153" s="40" t="str">
        <f t="shared" si="19"/>
        <v/>
      </c>
      <c r="D153" s="40" t="str">
        <f t="shared" si="15"/>
        <v/>
      </c>
      <c r="E153" s="40" t="str">
        <f t="shared" si="16"/>
        <v/>
      </c>
      <c r="F153" s="40" t="str">
        <f t="shared" si="17"/>
        <v/>
      </c>
      <c r="G153" s="40" t="str">
        <f t="shared" si="20"/>
        <v/>
      </c>
    </row>
    <row r="154" spans="1:7" x14ac:dyDescent="0.2">
      <c r="A154" s="39" t="str">
        <f t="shared" si="18"/>
        <v/>
      </c>
      <c r="B154" s="129" t="str">
        <f t="shared" si="14"/>
        <v/>
      </c>
      <c r="C154" s="40" t="str">
        <f t="shared" si="19"/>
        <v/>
      </c>
      <c r="D154" s="40" t="str">
        <f t="shared" si="15"/>
        <v/>
      </c>
      <c r="E154" s="40" t="str">
        <f t="shared" si="16"/>
        <v/>
      </c>
      <c r="F154" s="40" t="str">
        <f t="shared" si="17"/>
        <v/>
      </c>
      <c r="G154" s="40" t="str">
        <f t="shared" si="20"/>
        <v/>
      </c>
    </row>
    <row r="155" spans="1:7" x14ac:dyDescent="0.2">
      <c r="A155" s="39" t="str">
        <f t="shared" si="18"/>
        <v/>
      </c>
      <c r="B155" s="129" t="str">
        <f t="shared" si="14"/>
        <v/>
      </c>
      <c r="C155" s="40" t="str">
        <f t="shared" si="19"/>
        <v/>
      </c>
      <c r="D155" s="40" t="str">
        <f t="shared" si="15"/>
        <v/>
      </c>
      <c r="E155" s="40" t="str">
        <f t="shared" si="16"/>
        <v/>
      </c>
      <c r="F155" s="40" t="str">
        <f t="shared" si="17"/>
        <v/>
      </c>
      <c r="G155" s="40" t="str">
        <f t="shared" si="20"/>
        <v/>
      </c>
    </row>
    <row r="156" spans="1:7" x14ac:dyDescent="0.2">
      <c r="A156" s="39" t="str">
        <f t="shared" si="18"/>
        <v/>
      </c>
      <c r="B156" s="129" t="str">
        <f t="shared" si="14"/>
        <v/>
      </c>
      <c r="C156" s="40" t="str">
        <f t="shared" si="19"/>
        <v/>
      </c>
      <c r="D156" s="40" t="str">
        <f t="shared" si="15"/>
        <v/>
      </c>
      <c r="E156" s="40" t="str">
        <f t="shared" si="16"/>
        <v/>
      </c>
      <c r="F156" s="40" t="str">
        <f t="shared" si="17"/>
        <v/>
      </c>
      <c r="G156" s="40" t="str">
        <f t="shared" si="20"/>
        <v/>
      </c>
    </row>
    <row r="157" spans="1:7" x14ac:dyDescent="0.2">
      <c r="A157" s="39" t="str">
        <f t="shared" si="18"/>
        <v/>
      </c>
      <c r="B157" s="129" t="str">
        <f t="shared" si="14"/>
        <v/>
      </c>
      <c r="C157" s="40" t="str">
        <f t="shared" si="19"/>
        <v/>
      </c>
      <c r="D157" s="40" t="str">
        <f t="shared" si="15"/>
        <v/>
      </c>
      <c r="E157" s="40" t="str">
        <f t="shared" si="16"/>
        <v/>
      </c>
      <c r="F157" s="40" t="str">
        <f t="shared" si="17"/>
        <v/>
      </c>
      <c r="G157" s="40" t="str">
        <f t="shared" si="20"/>
        <v/>
      </c>
    </row>
    <row r="158" spans="1:7" x14ac:dyDescent="0.2">
      <c r="A158" s="39" t="str">
        <f t="shared" si="18"/>
        <v/>
      </c>
      <c r="B158" s="129" t="str">
        <f t="shared" si="14"/>
        <v/>
      </c>
      <c r="C158" s="40" t="str">
        <f t="shared" si="19"/>
        <v/>
      </c>
      <c r="D158" s="40" t="str">
        <f t="shared" si="15"/>
        <v/>
      </c>
      <c r="E158" s="40" t="str">
        <f t="shared" si="16"/>
        <v/>
      </c>
      <c r="F158" s="40" t="str">
        <f t="shared" si="17"/>
        <v/>
      </c>
      <c r="G158" s="40" t="str">
        <f t="shared" si="20"/>
        <v/>
      </c>
    </row>
    <row r="159" spans="1:7" x14ac:dyDescent="0.2">
      <c r="A159" s="39" t="str">
        <f t="shared" si="18"/>
        <v/>
      </c>
      <c r="B159" s="129" t="str">
        <f t="shared" si="14"/>
        <v/>
      </c>
      <c r="C159" s="40" t="str">
        <f t="shared" si="19"/>
        <v/>
      </c>
      <c r="D159" s="40" t="str">
        <f t="shared" si="15"/>
        <v/>
      </c>
      <c r="E159" s="40" t="str">
        <f t="shared" si="16"/>
        <v/>
      </c>
      <c r="F159" s="40" t="str">
        <f t="shared" si="17"/>
        <v/>
      </c>
      <c r="G159" s="40" t="str">
        <f t="shared" si="20"/>
        <v/>
      </c>
    </row>
    <row r="160" spans="1:7" x14ac:dyDescent="0.2">
      <c r="A160" s="39" t="str">
        <f t="shared" si="18"/>
        <v/>
      </c>
      <c r="B160" s="129" t="str">
        <f t="shared" si="14"/>
        <v/>
      </c>
      <c r="C160" s="40" t="str">
        <f t="shared" si="19"/>
        <v/>
      </c>
      <c r="D160" s="40" t="str">
        <f t="shared" si="15"/>
        <v/>
      </c>
      <c r="E160" s="40" t="str">
        <f t="shared" si="16"/>
        <v/>
      </c>
      <c r="F160" s="40" t="str">
        <f t="shared" si="17"/>
        <v/>
      </c>
      <c r="G160" s="40" t="str">
        <f t="shared" si="20"/>
        <v/>
      </c>
    </row>
    <row r="161" spans="1:7" x14ac:dyDescent="0.2">
      <c r="A161" s="39" t="str">
        <f t="shared" si="18"/>
        <v/>
      </c>
      <c r="B161" s="129" t="str">
        <f t="shared" si="14"/>
        <v/>
      </c>
      <c r="C161" s="40" t="str">
        <f t="shared" si="19"/>
        <v/>
      </c>
      <c r="D161" s="40" t="str">
        <f t="shared" si="15"/>
        <v/>
      </c>
      <c r="E161" s="40" t="str">
        <f t="shared" si="16"/>
        <v/>
      </c>
      <c r="F161" s="40" t="str">
        <f t="shared" si="17"/>
        <v/>
      </c>
      <c r="G161" s="40" t="str">
        <f t="shared" si="20"/>
        <v/>
      </c>
    </row>
    <row r="162" spans="1:7" x14ac:dyDescent="0.2">
      <c r="A162" s="39" t="str">
        <f t="shared" si="18"/>
        <v/>
      </c>
      <c r="B162" s="129" t="str">
        <f t="shared" si="14"/>
        <v/>
      </c>
      <c r="C162" s="40" t="str">
        <f t="shared" si="19"/>
        <v/>
      </c>
      <c r="D162" s="40" t="str">
        <f t="shared" si="15"/>
        <v/>
      </c>
      <c r="E162" s="40" t="str">
        <f t="shared" si="16"/>
        <v/>
      </c>
      <c r="F162" s="40" t="str">
        <f t="shared" si="17"/>
        <v/>
      </c>
      <c r="G162" s="40" t="str">
        <f t="shared" si="20"/>
        <v/>
      </c>
    </row>
    <row r="163" spans="1:7" x14ac:dyDescent="0.2">
      <c r="A163" s="39" t="str">
        <f t="shared" si="18"/>
        <v/>
      </c>
      <c r="B163" s="129" t="str">
        <f t="shared" si="14"/>
        <v/>
      </c>
      <c r="C163" s="40" t="str">
        <f t="shared" si="19"/>
        <v/>
      </c>
      <c r="D163" s="40" t="str">
        <f t="shared" si="15"/>
        <v/>
      </c>
      <c r="E163" s="40" t="str">
        <f t="shared" si="16"/>
        <v/>
      </c>
      <c r="F163" s="40" t="str">
        <f t="shared" si="17"/>
        <v/>
      </c>
      <c r="G163" s="40" t="str">
        <f t="shared" si="20"/>
        <v/>
      </c>
    </row>
    <row r="164" spans="1:7" x14ac:dyDescent="0.2">
      <c r="A164" s="39" t="str">
        <f t="shared" si="18"/>
        <v/>
      </c>
      <c r="B164" s="129" t="str">
        <f t="shared" si="14"/>
        <v/>
      </c>
      <c r="C164" s="40" t="str">
        <f t="shared" si="19"/>
        <v/>
      </c>
      <c r="D164" s="40" t="str">
        <f t="shared" si="15"/>
        <v/>
      </c>
      <c r="E164" s="40" t="str">
        <f t="shared" si="16"/>
        <v/>
      </c>
      <c r="F164" s="40" t="str">
        <f t="shared" si="17"/>
        <v/>
      </c>
      <c r="G164" s="40" t="str">
        <f t="shared" si="20"/>
        <v/>
      </c>
    </row>
    <row r="165" spans="1:7" x14ac:dyDescent="0.2">
      <c r="A165" s="39" t="str">
        <f t="shared" si="18"/>
        <v/>
      </c>
      <c r="B165" s="129" t="str">
        <f t="shared" si="14"/>
        <v/>
      </c>
      <c r="C165" s="40" t="str">
        <f t="shared" si="19"/>
        <v/>
      </c>
      <c r="D165" s="40" t="str">
        <f t="shared" si="15"/>
        <v/>
      </c>
      <c r="E165" s="40" t="str">
        <f t="shared" si="16"/>
        <v/>
      </c>
      <c r="F165" s="40" t="str">
        <f t="shared" si="17"/>
        <v/>
      </c>
      <c r="G165" s="40" t="str">
        <f t="shared" si="20"/>
        <v/>
      </c>
    </row>
    <row r="166" spans="1:7" x14ac:dyDescent="0.2">
      <c r="A166" s="39" t="str">
        <f t="shared" si="18"/>
        <v/>
      </c>
      <c r="B166" s="129" t="str">
        <f t="shared" si="14"/>
        <v/>
      </c>
      <c r="C166" s="40" t="str">
        <f t="shared" si="19"/>
        <v/>
      </c>
      <c r="D166" s="40" t="str">
        <f t="shared" si="15"/>
        <v/>
      </c>
      <c r="E166" s="40" t="str">
        <f t="shared" si="16"/>
        <v/>
      </c>
      <c r="F166" s="40" t="str">
        <f t="shared" si="17"/>
        <v/>
      </c>
      <c r="G166" s="40" t="str">
        <f t="shared" si="20"/>
        <v/>
      </c>
    </row>
    <row r="167" spans="1:7" x14ac:dyDescent="0.2">
      <c r="A167" s="39" t="str">
        <f t="shared" si="18"/>
        <v/>
      </c>
      <c r="B167" s="129" t="str">
        <f t="shared" si="14"/>
        <v/>
      </c>
      <c r="C167" s="40" t="str">
        <f t="shared" si="19"/>
        <v/>
      </c>
      <c r="D167" s="40" t="str">
        <f t="shared" si="15"/>
        <v/>
      </c>
      <c r="E167" s="40" t="str">
        <f t="shared" si="16"/>
        <v/>
      </c>
      <c r="F167" s="40" t="str">
        <f t="shared" si="17"/>
        <v/>
      </c>
      <c r="G167" s="40" t="str">
        <f t="shared" si="20"/>
        <v/>
      </c>
    </row>
    <row r="168" spans="1:7" x14ac:dyDescent="0.2">
      <c r="A168" s="39" t="str">
        <f t="shared" si="18"/>
        <v/>
      </c>
      <c r="B168" s="129" t="str">
        <f t="shared" si="14"/>
        <v/>
      </c>
      <c r="C168" s="40" t="str">
        <f t="shared" si="19"/>
        <v/>
      </c>
      <c r="D168" s="40" t="str">
        <f t="shared" si="15"/>
        <v/>
      </c>
      <c r="E168" s="40" t="str">
        <f t="shared" si="16"/>
        <v/>
      </c>
      <c r="F168" s="40" t="str">
        <f t="shared" si="17"/>
        <v/>
      </c>
      <c r="G168" s="40" t="str">
        <f t="shared" si="20"/>
        <v/>
      </c>
    </row>
    <row r="169" spans="1:7" x14ac:dyDescent="0.2">
      <c r="A169" s="39" t="str">
        <f t="shared" si="18"/>
        <v/>
      </c>
      <c r="B169" s="129" t="str">
        <f t="shared" si="14"/>
        <v/>
      </c>
      <c r="C169" s="40" t="str">
        <f t="shared" si="19"/>
        <v/>
      </c>
      <c r="D169" s="40" t="str">
        <f t="shared" si="15"/>
        <v/>
      </c>
      <c r="E169" s="40" t="str">
        <f t="shared" si="16"/>
        <v/>
      </c>
      <c r="F169" s="40" t="str">
        <f t="shared" si="17"/>
        <v/>
      </c>
      <c r="G169" s="40" t="str">
        <f t="shared" si="20"/>
        <v/>
      </c>
    </row>
    <row r="170" spans="1:7" x14ac:dyDescent="0.2">
      <c r="A170" s="39" t="str">
        <f t="shared" si="18"/>
        <v/>
      </c>
      <c r="B170" s="129" t="str">
        <f t="shared" si="14"/>
        <v/>
      </c>
      <c r="C170" s="40" t="str">
        <f t="shared" si="19"/>
        <v/>
      </c>
      <c r="D170" s="40" t="str">
        <f t="shared" si="15"/>
        <v/>
      </c>
      <c r="E170" s="40" t="str">
        <f t="shared" si="16"/>
        <v/>
      </c>
      <c r="F170" s="40" t="str">
        <f t="shared" si="17"/>
        <v/>
      </c>
      <c r="G170" s="40" t="str">
        <f t="shared" si="20"/>
        <v/>
      </c>
    </row>
    <row r="171" spans="1:7" x14ac:dyDescent="0.2">
      <c r="A171" s="39" t="str">
        <f t="shared" si="18"/>
        <v/>
      </c>
      <c r="B171" s="129" t="str">
        <f t="shared" si="14"/>
        <v/>
      </c>
      <c r="C171" s="40" t="str">
        <f t="shared" si="19"/>
        <v/>
      </c>
      <c r="D171" s="40" t="str">
        <f t="shared" si="15"/>
        <v/>
      </c>
      <c r="E171" s="40" t="str">
        <f t="shared" si="16"/>
        <v/>
      </c>
      <c r="F171" s="40" t="str">
        <f t="shared" si="17"/>
        <v/>
      </c>
      <c r="G171" s="40" t="str">
        <f t="shared" si="20"/>
        <v/>
      </c>
    </row>
    <row r="172" spans="1:7" x14ac:dyDescent="0.2">
      <c r="A172" s="39" t="str">
        <f t="shared" si="18"/>
        <v/>
      </c>
      <c r="B172" s="129" t="str">
        <f t="shared" si="14"/>
        <v/>
      </c>
      <c r="C172" s="40" t="str">
        <f t="shared" si="19"/>
        <v/>
      </c>
      <c r="D172" s="40" t="str">
        <f t="shared" si="15"/>
        <v/>
      </c>
      <c r="E172" s="40" t="str">
        <f t="shared" si="16"/>
        <v/>
      </c>
      <c r="F172" s="40" t="str">
        <f t="shared" si="17"/>
        <v/>
      </c>
      <c r="G172" s="40" t="str">
        <f t="shared" si="20"/>
        <v/>
      </c>
    </row>
    <row r="173" spans="1:7" x14ac:dyDescent="0.2">
      <c r="A173" s="39" t="str">
        <f t="shared" si="18"/>
        <v/>
      </c>
      <c r="B173" s="129" t="str">
        <f t="shared" si="14"/>
        <v/>
      </c>
      <c r="C173" s="40" t="str">
        <f t="shared" si="19"/>
        <v/>
      </c>
      <c r="D173" s="40" t="str">
        <f t="shared" si="15"/>
        <v/>
      </c>
      <c r="E173" s="40" t="str">
        <f t="shared" si="16"/>
        <v/>
      </c>
      <c r="F173" s="40" t="str">
        <f t="shared" si="17"/>
        <v/>
      </c>
      <c r="G173" s="40" t="str">
        <f t="shared" si="20"/>
        <v/>
      </c>
    </row>
    <row r="174" spans="1:7" x14ac:dyDescent="0.2">
      <c r="A174" s="39" t="str">
        <f t="shared" si="18"/>
        <v/>
      </c>
      <c r="B174" s="129" t="str">
        <f t="shared" si="14"/>
        <v/>
      </c>
      <c r="C174" s="40" t="str">
        <f t="shared" si="19"/>
        <v/>
      </c>
      <c r="D174" s="40" t="str">
        <f t="shared" si="15"/>
        <v/>
      </c>
      <c r="E174" s="40" t="str">
        <f t="shared" si="16"/>
        <v/>
      </c>
      <c r="F174" s="40" t="str">
        <f t="shared" si="17"/>
        <v/>
      </c>
      <c r="G174" s="40" t="str">
        <f t="shared" si="20"/>
        <v/>
      </c>
    </row>
    <row r="175" spans="1:7" x14ac:dyDescent="0.2">
      <c r="A175" s="39" t="str">
        <f t="shared" si="18"/>
        <v/>
      </c>
      <c r="B175" s="129" t="str">
        <f t="shared" si="14"/>
        <v/>
      </c>
      <c r="C175" s="40" t="str">
        <f t="shared" si="19"/>
        <v/>
      </c>
      <c r="D175" s="40" t="str">
        <f t="shared" si="15"/>
        <v/>
      </c>
      <c r="E175" s="40" t="str">
        <f t="shared" si="16"/>
        <v/>
      </c>
      <c r="F175" s="40" t="str">
        <f t="shared" si="17"/>
        <v/>
      </c>
      <c r="G175" s="40" t="str">
        <f t="shared" si="20"/>
        <v/>
      </c>
    </row>
    <row r="176" spans="1:7" x14ac:dyDescent="0.2">
      <c r="A176" s="39" t="str">
        <f t="shared" si="18"/>
        <v/>
      </c>
      <c r="B176" s="129" t="str">
        <f t="shared" si="14"/>
        <v/>
      </c>
      <c r="C176" s="40" t="str">
        <f t="shared" si="19"/>
        <v/>
      </c>
      <c r="D176" s="40" t="str">
        <f t="shared" si="15"/>
        <v/>
      </c>
      <c r="E176" s="40" t="str">
        <f t="shared" si="16"/>
        <v/>
      </c>
      <c r="F176" s="40" t="str">
        <f t="shared" si="17"/>
        <v/>
      </c>
      <c r="G176" s="40" t="str">
        <f t="shared" si="20"/>
        <v/>
      </c>
    </row>
    <row r="177" spans="1:7" x14ac:dyDescent="0.2">
      <c r="A177" s="39" t="str">
        <f t="shared" si="18"/>
        <v/>
      </c>
      <c r="B177" s="129" t="str">
        <f t="shared" si="14"/>
        <v/>
      </c>
      <c r="C177" s="40" t="str">
        <f t="shared" si="19"/>
        <v/>
      </c>
      <c r="D177" s="40" t="str">
        <f t="shared" si="15"/>
        <v/>
      </c>
      <c r="E177" s="40" t="str">
        <f t="shared" si="16"/>
        <v/>
      </c>
      <c r="F177" s="40" t="str">
        <f t="shared" si="17"/>
        <v/>
      </c>
      <c r="G177" s="40" t="str">
        <f t="shared" si="20"/>
        <v/>
      </c>
    </row>
    <row r="178" spans="1:7" x14ac:dyDescent="0.2">
      <c r="A178" s="39" t="str">
        <f t="shared" si="18"/>
        <v/>
      </c>
      <c r="B178" s="129" t="str">
        <f t="shared" si="14"/>
        <v/>
      </c>
      <c r="C178" s="40" t="str">
        <f t="shared" si="19"/>
        <v/>
      </c>
      <c r="D178" s="40" t="str">
        <f t="shared" si="15"/>
        <v/>
      </c>
      <c r="E178" s="40" t="str">
        <f t="shared" si="16"/>
        <v/>
      </c>
      <c r="F178" s="40" t="str">
        <f t="shared" si="17"/>
        <v/>
      </c>
      <c r="G178" s="40" t="str">
        <f t="shared" si="20"/>
        <v/>
      </c>
    </row>
    <row r="179" spans="1:7" x14ac:dyDescent="0.2">
      <c r="A179" s="39" t="str">
        <f t="shared" si="18"/>
        <v/>
      </c>
      <c r="B179" s="129" t="str">
        <f t="shared" si="14"/>
        <v/>
      </c>
      <c r="C179" s="40" t="str">
        <f t="shared" si="19"/>
        <v/>
      </c>
      <c r="D179" s="40" t="str">
        <f t="shared" si="15"/>
        <v/>
      </c>
      <c r="E179" s="40" t="str">
        <f t="shared" si="16"/>
        <v/>
      </c>
      <c r="F179" s="40" t="str">
        <f t="shared" si="17"/>
        <v/>
      </c>
      <c r="G179" s="40" t="str">
        <f t="shared" si="20"/>
        <v/>
      </c>
    </row>
    <row r="180" spans="1:7" x14ac:dyDescent="0.2">
      <c r="A180" s="39" t="str">
        <f t="shared" si="18"/>
        <v/>
      </c>
      <c r="B180" s="129" t="str">
        <f t="shared" si="14"/>
        <v/>
      </c>
      <c r="C180" s="40" t="str">
        <f t="shared" si="19"/>
        <v/>
      </c>
      <c r="D180" s="40" t="str">
        <f t="shared" si="15"/>
        <v/>
      </c>
      <c r="E180" s="40" t="str">
        <f t="shared" si="16"/>
        <v/>
      </c>
      <c r="F180" s="40" t="str">
        <f t="shared" si="17"/>
        <v/>
      </c>
      <c r="G180" s="40" t="str">
        <f t="shared" si="20"/>
        <v/>
      </c>
    </row>
    <row r="181" spans="1:7" x14ac:dyDescent="0.2">
      <c r="A181" s="39" t="str">
        <f t="shared" si="18"/>
        <v/>
      </c>
      <c r="B181" s="129" t="str">
        <f t="shared" si="14"/>
        <v/>
      </c>
      <c r="C181" s="40" t="str">
        <f t="shared" si="19"/>
        <v/>
      </c>
      <c r="D181" s="40" t="str">
        <f t="shared" si="15"/>
        <v/>
      </c>
      <c r="E181" s="40" t="str">
        <f t="shared" si="16"/>
        <v/>
      </c>
      <c r="F181" s="40" t="str">
        <f t="shared" si="17"/>
        <v/>
      </c>
      <c r="G181" s="40" t="str">
        <f t="shared" si="20"/>
        <v/>
      </c>
    </row>
    <row r="182" spans="1:7" x14ac:dyDescent="0.2">
      <c r="A182" s="39" t="str">
        <f t="shared" si="18"/>
        <v/>
      </c>
      <c r="B182" s="129" t="str">
        <f t="shared" si="14"/>
        <v/>
      </c>
      <c r="C182" s="40" t="str">
        <f t="shared" si="19"/>
        <v/>
      </c>
      <c r="D182" s="40" t="str">
        <f t="shared" si="15"/>
        <v/>
      </c>
      <c r="E182" s="40" t="str">
        <f t="shared" si="16"/>
        <v/>
      </c>
      <c r="F182" s="40" t="str">
        <f t="shared" si="17"/>
        <v/>
      </c>
      <c r="G182" s="40" t="str">
        <f t="shared" si="20"/>
        <v/>
      </c>
    </row>
    <row r="183" spans="1:7" x14ac:dyDescent="0.2">
      <c r="A183" s="39" t="str">
        <f t="shared" si="18"/>
        <v/>
      </c>
      <c r="B183" s="129" t="str">
        <f t="shared" si="14"/>
        <v/>
      </c>
      <c r="C183" s="40" t="str">
        <f t="shared" si="19"/>
        <v/>
      </c>
      <c r="D183" s="40" t="str">
        <f t="shared" si="15"/>
        <v/>
      </c>
      <c r="E183" s="40" t="str">
        <f t="shared" si="16"/>
        <v/>
      </c>
      <c r="F183" s="40" t="str">
        <f t="shared" si="17"/>
        <v/>
      </c>
      <c r="G183" s="40" t="str">
        <f t="shared" si="20"/>
        <v/>
      </c>
    </row>
    <row r="184" spans="1:7" x14ac:dyDescent="0.2">
      <c r="A184" s="39" t="str">
        <f t="shared" si="18"/>
        <v/>
      </c>
      <c r="B184" s="129" t="str">
        <f t="shared" si="14"/>
        <v/>
      </c>
      <c r="C184" s="40" t="str">
        <f t="shared" si="19"/>
        <v/>
      </c>
      <c r="D184" s="40" t="str">
        <f t="shared" si="15"/>
        <v/>
      </c>
      <c r="E184" s="40" t="str">
        <f t="shared" si="16"/>
        <v/>
      </c>
      <c r="F184" s="40" t="str">
        <f t="shared" si="17"/>
        <v/>
      </c>
      <c r="G184" s="40" t="str">
        <f t="shared" si="20"/>
        <v/>
      </c>
    </row>
    <row r="185" spans="1:7" x14ac:dyDescent="0.2">
      <c r="A185" s="39" t="str">
        <f t="shared" si="18"/>
        <v/>
      </c>
      <c r="B185" s="129" t="str">
        <f t="shared" si="14"/>
        <v/>
      </c>
      <c r="C185" s="40" t="str">
        <f t="shared" si="19"/>
        <v/>
      </c>
      <c r="D185" s="40" t="str">
        <f t="shared" si="15"/>
        <v/>
      </c>
      <c r="E185" s="40" t="str">
        <f t="shared" si="16"/>
        <v/>
      </c>
      <c r="F185" s="40" t="str">
        <f t="shared" si="17"/>
        <v/>
      </c>
      <c r="G185" s="40" t="str">
        <f t="shared" si="20"/>
        <v/>
      </c>
    </row>
    <row r="186" spans="1:7" x14ac:dyDescent="0.2">
      <c r="A186" s="39" t="str">
        <f t="shared" si="18"/>
        <v/>
      </c>
      <c r="B186" s="129" t="str">
        <f t="shared" si="14"/>
        <v/>
      </c>
      <c r="C186" s="40" t="str">
        <f t="shared" si="19"/>
        <v/>
      </c>
      <c r="D186" s="40" t="str">
        <f t="shared" si="15"/>
        <v/>
      </c>
      <c r="E186" s="40" t="str">
        <f t="shared" si="16"/>
        <v/>
      </c>
      <c r="F186" s="40" t="str">
        <f t="shared" si="17"/>
        <v/>
      </c>
      <c r="G186" s="40" t="str">
        <f t="shared" si="20"/>
        <v/>
      </c>
    </row>
    <row r="187" spans="1:7" x14ac:dyDescent="0.2">
      <c r="A187" s="39" t="str">
        <f t="shared" si="18"/>
        <v/>
      </c>
      <c r="B187" s="129" t="str">
        <f t="shared" si="14"/>
        <v/>
      </c>
      <c r="C187" s="40" t="str">
        <f t="shared" si="19"/>
        <v/>
      </c>
      <c r="D187" s="40" t="str">
        <f t="shared" si="15"/>
        <v/>
      </c>
      <c r="E187" s="40" t="str">
        <f t="shared" si="16"/>
        <v/>
      </c>
      <c r="F187" s="40" t="str">
        <f t="shared" si="17"/>
        <v/>
      </c>
      <c r="G187" s="40" t="str">
        <f t="shared" si="20"/>
        <v/>
      </c>
    </row>
    <row r="188" spans="1:7" x14ac:dyDescent="0.2">
      <c r="A188" s="39" t="str">
        <f t="shared" si="18"/>
        <v/>
      </c>
      <c r="B188" s="129" t="str">
        <f t="shared" si="14"/>
        <v/>
      </c>
      <c r="C188" s="40" t="str">
        <f t="shared" si="19"/>
        <v/>
      </c>
      <c r="D188" s="40" t="str">
        <f t="shared" si="15"/>
        <v/>
      </c>
      <c r="E188" s="40" t="str">
        <f t="shared" si="16"/>
        <v/>
      </c>
      <c r="F188" s="40" t="str">
        <f t="shared" si="17"/>
        <v/>
      </c>
      <c r="G188" s="40" t="str">
        <f t="shared" si="20"/>
        <v/>
      </c>
    </row>
    <row r="189" spans="1:7" x14ac:dyDescent="0.2">
      <c r="A189" s="39" t="str">
        <f t="shared" si="18"/>
        <v/>
      </c>
      <c r="B189" s="129" t="str">
        <f t="shared" si="14"/>
        <v/>
      </c>
      <c r="C189" s="40" t="str">
        <f t="shared" si="19"/>
        <v/>
      </c>
      <c r="D189" s="40" t="str">
        <f t="shared" si="15"/>
        <v/>
      </c>
      <c r="E189" s="40" t="str">
        <f t="shared" si="16"/>
        <v/>
      </c>
      <c r="F189" s="40" t="str">
        <f t="shared" si="17"/>
        <v/>
      </c>
      <c r="G189" s="40" t="str">
        <f t="shared" si="20"/>
        <v/>
      </c>
    </row>
    <row r="190" spans="1:7" x14ac:dyDescent="0.2">
      <c r="A190" s="39" t="str">
        <f t="shared" si="18"/>
        <v/>
      </c>
      <c r="B190" s="129" t="str">
        <f t="shared" si="14"/>
        <v/>
      </c>
      <c r="C190" s="40" t="str">
        <f t="shared" si="19"/>
        <v/>
      </c>
      <c r="D190" s="40" t="str">
        <f t="shared" si="15"/>
        <v/>
      </c>
      <c r="E190" s="40" t="str">
        <f t="shared" si="16"/>
        <v/>
      </c>
      <c r="F190" s="40" t="str">
        <f t="shared" si="17"/>
        <v/>
      </c>
      <c r="G190" s="40" t="str">
        <f t="shared" si="20"/>
        <v/>
      </c>
    </row>
    <row r="191" spans="1:7" x14ac:dyDescent="0.2">
      <c r="A191" s="39" t="str">
        <f t="shared" si="18"/>
        <v/>
      </c>
      <c r="B191" s="129" t="str">
        <f t="shared" si="14"/>
        <v/>
      </c>
      <c r="C191" s="40" t="str">
        <f t="shared" si="19"/>
        <v/>
      </c>
      <c r="D191" s="40" t="str">
        <f t="shared" si="15"/>
        <v/>
      </c>
      <c r="E191" s="40" t="str">
        <f t="shared" si="16"/>
        <v/>
      </c>
      <c r="F191" s="40" t="str">
        <f t="shared" si="17"/>
        <v/>
      </c>
      <c r="G191" s="40" t="str">
        <f t="shared" si="20"/>
        <v/>
      </c>
    </row>
    <row r="192" spans="1:7" x14ac:dyDescent="0.2">
      <c r="A192" s="39" t="str">
        <f t="shared" si="18"/>
        <v/>
      </c>
      <c r="B192" s="129" t="str">
        <f t="shared" si="14"/>
        <v/>
      </c>
      <c r="C192" s="40" t="str">
        <f t="shared" si="19"/>
        <v/>
      </c>
      <c r="D192" s="40" t="str">
        <f t="shared" si="15"/>
        <v/>
      </c>
      <c r="E192" s="40" t="str">
        <f t="shared" si="16"/>
        <v/>
      </c>
      <c r="F192" s="40" t="str">
        <f t="shared" si="17"/>
        <v/>
      </c>
      <c r="G192" s="40" t="str">
        <f t="shared" si="20"/>
        <v/>
      </c>
    </row>
    <row r="193" spans="1:7" x14ac:dyDescent="0.2">
      <c r="A193" s="39" t="str">
        <f t="shared" si="18"/>
        <v/>
      </c>
      <c r="B193" s="129" t="str">
        <f t="shared" si="14"/>
        <v/>
      </c>
      <c r="C193" s="40" t="str">
        <f t="shared" si="19"/>
        <v/>
      </c>
      <c r="D193" s="40" t="str">
        <f t="shared" si="15"/>
        <v/>
      </c>
      <c r="E193" s="40" t="str">
        <f t="shared" si="16"/>
        <v/>
      </c>
      <c r="F193" s="40" t="str">
        <f t="shared" si="17"/>
        <v/>
      </c>
      <c r="G193" s="40" t="str">
        <f t="shared" si="20"/>
        <v/>
      </c>
    </row>
    <row r="194" spans="1:7" x14ac:dyDescent="0.2">
      <c r="A194" s="39" t="str">
        <f t="shared" si="18"/>
        <v/>
      </c>
      <c r="B194" s="129" t="str">
        <f t="shared" si="14"/>
        <v/>
      </c>
      <c r="C194" s="40" t="str">
        <f t="shared" si="19"/>
        <v/>
      </c>
      <c r="D194" s="40" t="str">
        <f t="shared" si="15"/>
        <v/>
      </c>
      <c r="E194" s="40" t="str">
        <f t="shared" si="16"/>
        <v/>
      </c>
      <c r="F194" s="40" t="str">
        <f t="shared" si="17"/>
        <v/>
      </c>
      <c r="G194" s="40" t="str">
        <f t="shared" si="20"/>
        <v/>
      </c>
    </row>
    <row r="195" spans="1:7" x14ac:dyDescent="0.2">
      <c r="A195" s="39" t="str">
        <f t="shared" si="18"/>
        <v/>
      </c>
      <c r="B195" s="129" t="str">
        <f t="shared" si="14"/>
        <v/>
      </c>
      <c r="C195" s="40" t="str">
        <f t="shared" si="19"/>
        <v/>
      </c>
      <c r="D195" s="40" t="str">
        <f t="shared" si="15"/>
        <v/>
      </c>
      <c r="E195" s="40" t="str">
        <f t="shared" si="16"/>
        <v/>
      </c>
      <c r="F195" s="40" t="str">
        <f t="shared" si="17"/>
        <v/>
      </c>
      <c r="G195" s="40" t="str">
        <f t="shared" si="20"/>
        <v/>
      </c>
    </row>
    <row r="196" spans="1:7" x14ac:dyDescent="0.2">
      <c r="A196" s="39" t="str">
        <f t="shared" si="18"/>
        <v/>
      </c>
      <c r="B196" s="129" t="str">
        <f t="shared" si="14"/>
        <v/>
      </c>
      <c r="C196" s="40" t="str">
        <f t="shared" si="19"/>
        <v/>
      </c>
      <c r="D196" s="40" t="str">
        <f t="shared" si="15"/>
        <v/>
      </c>
      <c r="E196" s="40" t="str">
        <f t="shared" si="16"/>
        <v/>
      </c>
      <c r="F196" s="40" t="str">
        <f t="shared" si="17"/>
        <v/>
      </c>
      <c r="G196" s="40" t="str">
        <f t="shared" si="20"/>
        <v/>
      </c>
    </row>
    <row r="197" spans="1:7" x14ac:dyDescent="0.2">
      <c r="A197" s="39" t="str">
        <f t="shared" si="18"/>
        <v/>
      </c>
      <c r="B197" s="129" t="str">
        <f t="shared" si="14"/>
        <v/>
      </c>
      <c r="C197" s="40" t="str">
        <f t="shared" si="19"/>
        <v/>
      </c>
      <c r="D197" s="40" t="str">
        <f t="shared" si="15"/>
        <v/>
      </c>
      <c r="E197" s="40" t="str">
        <f t="shared" si="16"/>
        <v/>
      </c>
      <c r="F197" s="40" t="str">
        <f t="shared" si="17"/>
        <v/>
      </c>
      <c r="G197" s="40" t="str">
        <f t="shared" si="20"/>
        <v/>
      </c>
    </row>
    <row r="198" spans="1:7" x14ac:dyDescent="0.2">
      <c r="A198" s="39" t="str">
        <f t="shared" si="18"/>
        <v/>
      </c>
      <c r="B198" s="129" t="str">
        <f t="shared" si="14"/>
        <v/>
      </c>
      <c r="C198" s="40" t="str">
        <f t="shared" si="19"/>
        <v/>
      </c>
      <c r="D198" s="40" t="str">
        <f t="shared" si="15"/>
        <v/>
      </c>
      <c r="E198" s="40" t="str">
        <f t="shared" si="16"/>
        <v/>
      </c>
      <c r="F198" s="40" t="str">
        <f t="shared" si="17"/>
        <v/>
      </c>
      <c r="G198" s="40" t="str">
        <f t="shared" si="20"/>
        <v/>
      </c>
    </row>
    <row r="199" spans="1:7" x14ac:dyDescent="0.2">
      <c r="A199" s="39" t="str">
        <f t="shared" si="18"/>
        <v/>
      </c>
      <c r="B199" s="129" t="str">
        <f t="shared" si="14"/>
        <v/>
      </c>
      <c r="C199" s="40" t="str">
        <f t="shared" si="19"/>
        <v/>
      </c>
      <c r="D199" s="40" t="str">
        <f t="shared" si="15"/>
        <v/>
      </c>
      <c r="E199" s="40" t="str">
        <f t="shared" si="16"/>
        <v/>
      </c>
      <c r="F199" s="40" t="str">
        <f t="shared" si="17"/>
        <v/>
      </c>
      <c r="G199" s="40" t="str">
        <f t="shared" si="20"/>
        <v/>
      </c>
    </row>
    <row r="200" spans="1:7" x14ac:dyDescent="0.2">
      <c r="A200" s="39" t="str">
        <f t="shared" si="18"/>
        <v/>
      </c>
      <c r="B200" s="129" t="str">
        <f t="shared" si="14"/>
        <v/>
      </c>
      <c r="C200" s="40" t="str">
        <f t="shared" si="19"/>
        <v/>
      </c>
      <c r="D200" s="40" t="str">
        <f t="shared" si="15"/>
        <v/>
      </c>
      <c r="E200" s="40" t="str">
        <f t="shared" si="16"/>
        <v/>
      </c>
      <c r="F200" s="40" t="str">
        <f t="shared" si="17"/>
        <v/>
      </c>
      <c r="G200" s="40" t="str">
        <f t="shared" si="20"/>
        <v/>
      </c>
    </row>
    <row r="201" spans="1:7" x14ac:dyDescent="0.2">
      <c r="A201" s="39" t="str">
        <f t="shared" si="18"/>
        <v/>
      </c>
      <c r="B201" s="129" t="str">
        <f t="shared" si="14"/>
        <v/>
      </c>
      <c r="C201" s="40" t="str">
        <f t="shared" si="19"/>
        <v/>
      </c>
      <c r="D201" s="40" t="str">
        <f t="shared" si="15"/>
        <v/>
      </c>
      <c r="E201" s="40" t="str">
        <f t="shared" si="16"/>
        <v/>
      </c>
      <c r="F201" s="40" t="str">
        <f t="shared" si="17"/>
        <v/>
      </c>
      <c r="G201" s="40" t="str">
        <f t="shared" si="20"/>
        <v/>
      </c>
    </row>
    <row r="202" spans="1:7" x14ac:dyDescent="0.2">
      <c r="A202" s="39" t="str">
        <f t="shared" si="18"/>
        <v/>
      </c>
      <c r="B202" s="129" t="str">
        <f t="shared" si="14"/>
        <v/>
      </c>
      <c r="C202" s="40" t="str">
        <f t="shared" si="19"/>
        <v/>
      </c>
      <c r="D202" s="40" t="str">
        <f t="shared" si="15"/>
        <v/>
      </c>
      <c r="E202" s="40" t="str">
        <f t="shared" si="16"/>
        <v/>
      </c>
      <c r="F202" s="40" t="str">
        <f t="shared" si="17"/>
        <v/>
      </c>
      <c r="G202" s="40" t="str">
        <f t="shared" si="20"/>
        <v/>
      </c>
    </row>
    <row r="203" spans="1:7" x14ac:dyDescent="0.2">
      <c r="A203" s="39" t="str">
        <f t="shared" si="18"/>
        <v/>
      </c>
      <c r="B203" s="129" t="str">
        <f t="shared" si="14"/>
        <v/>
      </c>
      <c r="C203" s="40" t="str">
        <f t="shared" si="19"/>
        <v/>
      </c>
      <c r="D203" s="40" t="str">
        <f t="shared" si="15"/>
        <v/>
      </c>
      <c r="E203" s="40" t="str">
        <f t="shared" si="16"/>
        <v/>
      </c>
      <c r="F203" s="40" t="str">
        <f t="shared" si="17"/>
        <v/>
      </c>
      <c r="G203" s="40" t="str">
        <f t="shared" si="20"/>
        <v/>
      </c>
    </row>
    <row r="204" spans="1:7" x14ac:dyDescent="0.2">
      <c r="A204" s="39" t="str">
        <f t="shared" si="18"/>
        <v/>
      </c>
      <c r="B204" s="129" t="str">
        <f t="shared" si="14"/>
        <v/>
      </c>
      <c r="C204" s="40" t="str">
        <f t="shared" si="19"/>
        <v/>
      </c>
      <c r="D204" s="40" t="str">
        <f t="shared" si="15"/>
        <v/>
      </c>
      <c r="E204" s="40" t="str">
        <f t="shared" si="16"/>
        <v/>
      </c>
      <c r="F204" s="40" t="str">
        <f t="shared" si="17"/>
        <v/>
      </c>
      <c r="G204" s="40" t="str">
        <f t="shared" si="20"/>
        <v/>
      </c>
    </row>
    <row r="205" spans="1:7" x14ac:dyDescent="0.2">
      <c r="A205" s="39" t="str">
        <f t="shared" si="18"/>
        <v/>
      </c>
      <c r="B205" s="129" t="str">
        <f t="shared" si="14"/>
        <v/>
      </c>
      <c r="C205" s="40" t="str">
        <f t="shared" si="19"/>
        <v/>
      </c>
      <c r="D205" s="40" t="str">
        <f t="shared" si="15"/>
        <v/>
      </c>
      <c r="E205" s="40" t="str">
        <f t="shared" si="16"/>
        <v/>
      </c>
      <c r="F205" s="40" t="str">
        <f t="shared" si="17"/>
        <v/>
      </c>
      <c r="G205" s="40" t="str">
        <f t="shared" si="20"/>
        <v/>
      </c>
    </row>
    <row r="206" spans="1:7" x14ac:dyDescent="0.2">
      <c r="A206" s="39" t="str">
        <f t="shared" si="18"/>
        <v/>
      </c>
      <c r="B206" s="129" t="str">
        <f t="shared" si="14"/>
        <v/>
      </c>
      <c r="C206" s="40" t="str">
        <f t="shared" si="19"/>
        <v/>
      </c>
      <c r="D206" s="40" t="str">
        <f t="shared" si="15"/>
        <v/>
      </c>
      <c r="E206" s="40" t="str">
        <f t="shared" si="16"/>
        <v/>
      </c>
      <c r="F206" s="40" t="str">
        <f t="shared" si="17"/>
        <v/>
      </c>
      <c r="G206" s="40" t="str">
        <f t="shared" si="20"/>
        <v/>
      </c>
    </row>
    <row r="207" spans="1:7" x14ac:dyDescent="0.2">
      <c r="A207" s="39" t="str">
        <f t="shared" si="18"/>
        <v/>
      </c>
      <c r="B207" s="129" t="str">
        <f t="shared" si="14"/>
        <v/>
      </c>
      <c r="C207" s="40" t="str">
        <f t="shared" si="19"/>
        <v/>
      </c>
      <c r="D207" s="40" t="str">
        <f t="shared" si="15"/>
        <v/>
      </c>
      <c r="E207" s="40" t="str">
        <f t="shared" si="16"/>
        <v/>
      </c>
      <c r="F207" s="40" t="str">
        <f t="shared" si="17"/>
        <v/>
      </c>
      <c r="G207" s="40" t="str">
        <f t="shared" si="20"/>
        <v/>
      </c>
    </row>
    <row r="208" spans="1:7" x14ac:dyDescent="0.2">
      <c r="A208" s="39" t="str">
        <f t="shared" si="18"/>
        <v/>
      </c>
      <c r="B208" s="129" t="str">
        <f t="shared" si="14"/>
        <v/>
      </c>
      <c r="C208" s="40" t="str">
        <f t="shared" si="19"/>
        <v/>
      </c>
      <c r="D208" s="40" t="str">
        <f t="shared" si="15"/>
        <v/>
      </c>
      <c r="E208" s="40" t="str">
        <f t="shared" si="16"/>
        <v/>
      </c>
      <c r="F208" s="40" t="str">
        <f t="shared" si="17"/>
        <v/>
      </c>
      <c r="G208" s="40" t="str">
        <f t="shared" si="20"/>
        <v/>
      </c>
    </row>
    <row r="209" spans="1:7" x14ac:dyDescent="0.2">
      <c r="A209" s="39" t="str">
        <f t="shared" si="18"/>
        <v/>
      </c>
      <c r="B209" s="129" t="str">
        <f t="shared" si="14"/>
        <v/>
      </c>
      <c r="C209" s="40" t="str">
        <f t="shared" si="19"/>
        <v/>
      </c>
      <c r="D209" s="40" t="str">
        <f t="shared" si="15"/>
        <v/>
      </c>
      <c r="E209" s="40" t="str">
        <f t="shared" si="16"/>
        <v/>
      </c>
      <c r="F209" s="40" t="str">
        <f t="shared" si="17"/>
        <v/>
      </c>
      <c r="G209" s="40" t="str">
        <f t="shared" si="20"/>
        <v/>
      </c>
    </row>
    <row r="210" spans="1:7" x14ac:dyDescent="0.2">
      <c r="A210" s="39" t="str">
        <f t="shared" si="18"/>
        <v/>
      </c>
      <c r="B210" s="129" t="str">
        <f t="shared" si="14"/>
        <v/>
      </c>
      <c r="C210" s="40" t="str">
        <f t="shared" si="19"/>
        <v/>
      </c>
      <c r="D210" s="40" t="str">
        <f t="shared" si="15"/>
        <v/>
      </c>
      <c r="E210" s="40" t="str">
        <f t="shared" si="16"/>
        <v/>
      </c>
      <c r="F210" s="40" t="str">
        <f t="shared" si="17"/>
        <v/>
      </c>
      <c r="G210" s="40" t="str">
        <f t="shared" si="20"/>
        <v/>
      </c>
    </row>
    <row r="211" spans="1:7" x14ac:dyDescent="0.2">
      <c r="A211" s="39" t="str">
        <f t="shared" si="18"/>
        <v/>
      </c>
      <c r="B211" s="129" t="str">
        <f t="shared" si="14"/>
        <v/>
      </c>
      <c r="C211" s="40" t="str">
        <f t="shared" si="19"/>
        <v/>
      </c>
      <c r="D211" s="40" t="str">
        <f t="shared" si="15"/>
        <v/>
      </c>
      <c r="E211" s="40" t="str">
        <f t="shared" si="16"/>
        <v/>
      </c>
      <c r="F211" s="40" t="str">
        <f t="shared" si="17"/>
        <v/>
      </c>
      <c r="G211" s="40" t="str">
        <f t="shared" si="20"/>
        <v/>
      </c>
    </row>
    <row r="212" spans="1:7" x14ac:dyDescent="0.2">
      <c r="A212" s="39" t="str">
        <f t="shared" si="18"/>
        <v/>
      </c>
      <c r="B212" s="129" t="str">
        <f t="shared" si="14"/>
        <v/>
      </c>
      <c r="C212" s="40" t="str">
        <f t="shared" si="19"/>
        <v/>
      </c>
      <c r="D212" s="40" t="str">
        <f t="shared" si="15"/>
        <v/>
      </c>
      <c r="E212" s="40" t="str">
        <f t="shared" si="16"/>
        <v/>
      </c>
      <c r="F212" s="40" t="str">
        <f t="shared" si="17"/>
        <v/>
      </c>
      <c r="G212" s="40" t="str">
        <f t="shared" si="20"/>
        <v/>
      </c>
    </row>
    <row r="213" spans="1:7" x14ac:dyDescent="0.2">
      <c r="A213" s="39" t="str">
        <f t="shared" si="18"/>
        <v/>
      </c>
      <c r="B213" s="129" t="str">
        <f t="shared" si="14"/>
        <v/>
      </c>
      <c r="C213" s="40" t="str">
        <f t="shared" si="19"/>
        <v/>
      </c>
      <c r="D213" s="40" t="str">
        <f t="shared" si="15"/>
        <v/>
      </c>
      <c r="E213" s="40" t="str">
        <f t="shared" si="16"/>
        <v/>
      </c>
      <c r="F213" s="40" t="str">
        <f t="shared" si="17"/>
        <v/>
      </c>
      <c r="G213" s="40" t="str">
        <f t="shared" si="20"/>
        <v/>
      </c>
    </row>
    <row r="214" spans="1:7" x14ac:dyDescent="0.2">
      <c r="A214" s="39" t="str">
        <f t="shared" si="18"/>
        <v/>
      </c>
      <c r="B214" s="129" t="str">
        <f t="shared" ref="B214:B277" si="21">Show.Date</f>
        <v/>
      </c>
      <c r="C214" s="40" t="str">
        <f t="shared" si="19"/>
        <v/>
      </c>
      <c r="D214" s="40" t="str">
        <f t="shared" ref="D214:D277" si="22">Interest</f>
        <v/>
      </c>
      <c r="E214" s="40" t="str">
        <f t="shared" ref="E214:E277" si="23">Principal</f>
        <v/>
      </c>
      <c r="F214" s="40" t="str">
        <f t="shared" ref="F214:F277" si="24">Ending.Balance</f>
        <v/>
      </c>
      <c r="G214" s="40" t="str">
        <f t="shared" si="20"/>
        <v/>
      </c>
    </row>
    <row r="215" spans="1:7" x14ac:dyDescent="0.2">
      <c r="A215" s="39" t="str">
        <f t="shared" ref="A215:A278" si="25">payment.Num</f>
        <v/>
      </c>
      <c r="B215" s="129" t="str">
        <f t="shared" si="21"/>
        <v/>
      </c>
      <c r="C215" s="40" t="str">
        <f t="shared" ref="C215:C278" si="26">Beg.Bal</f>
        <v/>
      </c>
      <c r="D215" s="40" t="str">
        <f t="shared" si="22"/>
        <v/>
      </c>
      <c r="E215" s="40" t="str">
        <f t="shared" si="23"/>
        <v/>
      </c>
      <c r="F215" s="40" t="str">
        <f t="shared" si="24"/>
        <v/>
      </c>
      <c r="G215" s="40" t="str">
        <f t="shared" ref="G215:G278" si="27">Cum.Interest</f>
        <v/>
      </c>
    </row>
    <row r="216" spans="1:7" x14ac:dyDescent="0.2">
      <c r="A216" s="39" t="str">
        <f t="shared" si="25"/>
        <v/>
      </c>
      <c r="B216" s="129" t="str">
        <f t="shared" si="21"/>
        <v/>
      </c>
      <c r="C216" s="40" t="str">
        <f t="shared" si="26"/>
        <v/>
      </c>
      <c r="D216" s="40" t="str">
        <f t="shared" si="22"/>
        <v/>
      </c>
      <c r="E216" s="40" t="str">
        <f t="shared" si="23"/>
        <v/>
      </c>
      <c r="F216" s="40" t="str">
        <f t="shared" si="24"/>
        <v/>
      </c>
      <c r="G216" s="40" t="str">
        <f t="shared" si="27"/>
        <v/>
      </c>
    </row>
    <row r="217" spans="1:7" x14ac:dyDescent="0.2">
      <c r="A217" s="39" t="str">
        <f t="shared" si="25"/>
        <v/>
      </c>
      <c r="B217" s="129" t="str">
        <f t="shared" si="21"/>
        <v/>
      </c>
      <c r="C217" s="40" t="str">
        <f t="shared" si="26"/>
        <v/>
      </c>
      <c r="D217" s="40" t="str">
        <f t="shared" si="22"/>
        <v/>
      </c>
      <c r="E217" s="40" t="str">
        <f t="shared" si="23"/>
        <v/>
      </c>
      <c r="F217" s="40" t="str">
        <f t="shared" si="24"/>
        <v/>
      </c>
      <c r="G217" s="40" t="str">
        <f t="shared" si="27"/>
        <v/>
      </c>
    </row>
    <row r="218" spans="1:7" x14ac:dyDescent="0.2">
      <c r="A218" s="39" t="str">
        <f t="shared" si="25"/>
        <v/>
      </c>
      <c r="B218" s="129" t="str">
        <f t="shared" si="21"/>
        <v/>
      </c>
      <c r="C218" s="40" t="str">
        <f t="shared" si="26"/>
        <v/>
      </c>
      <c r="D218" s="40" t="str">
        <f t="shared" si="22"/>
        <v/>
      </c>
      <c r="E218" s="40" t="str">
        <f t="shared" si="23"/>
        <v/>
      </c>
      <c r="F218" s="40" t="str">
        <f t="shared" si="24"/>
        <v/>
      </c>
      <c r="G218" s="40" t="str">
        <f t="shared" si="27"/>
        <v/>
      </c>
    </row>
    <row r="219" spans="1:7" x14ac:dyDescent="0.2">
      <c r="A219" s="39" t="str">
        <f t="shared" si="25"/>
        <v/>
      </c>
      <c r="B219" s="129" t="str">
        <f t="shared" si="21"/>
        <v/>
      </c>
      <c r="C219" s="40" t="str">
        <f t="shared" si="26"/>
        <v/>
      </c>
      <c r="D219" s="40" t="str">
        <f t="shared" si="22"/>
        <v/>
      </c>
      <c r="E219" s="40" t="str">
        <f t="shared" si="23"/>
        <v/>
      </c>
      <c r="F219" s="40" t="str">
        <f t="shared" si="24"/>
        <v/>
      </c>
      <c r="G219" s="40" t="str">
        <f t="shared" si="27"/>
        <v/>
      </c>
    </row>
    <row r="220" spans="1:7" x14ac:dyDescent="0.2">
      <c r="A220" s="39" t="str">
        <f t="shared" si="25"/>
        <v/>
      </c>
      <c r="B220" s="129" t="str">
        <f t="shared" si="21"/>
        <v/>
      </c>
      <c r="C220" s="40" t="str">
        <f t="shared" si="26"/>
        <v/>
      </c>
      <c r="D220" s="40" t="str">
        <f t="shared" si="22"/>
        <v/>
      </c>
      <c r="E220" s="40" t="str">
        <f t="shared" si="23"/>
        <v/>
      </c>
      <c r="F220" s="40" t="str">
        <f t="shared" si="24"/>
        <v/>
      </c>
      <c r="G220" s="40" t="str">
        <f t="shared" si="27"/>
        <v/>
      </c>
    </row>
    <row r="221" spans="1:7" x14ac:dyDescent="0.2">
      <c r="A221" s="39" t="str">
        <f t="shared" si="25"/>
        <v/>
      </c>
      <c r="B221" s="129" t="str">
        <f t="shared" si="21"/>
        <v/>
      </c>
      <c r="C221" s="40" t="str">
        <f t="shared" si="26"/>
        <v/>
      </c>
      <c r="D221" s="40" t="str">
        <f t="shared" si="22"/>
        <v/>
      </c>
      <c r="E221" s="40" t="str">
        <f t="shared" si="23"/>
        <v/>
      </c>
      <c r="F221" s="40" t="str">
        <f t="shared" si="24"/>
        <v/>
      </c>
      <c r="G221" s="40" t="str">
        <f t="shared" si="27"/>
        <v/>
      </c>
    </row>
    <row r="222" spans="1:7" x14ac:dyDescent="0.2">
      <c r="A222" s="39" t="str">
        <f t="shared" si="25"/>
        <v/>
      </c>
      <c r="B222" s="129" t="str">
        <f t="shared" si="21"/>
        <v/>
      </c>
      <c r="C222" s="40" t="str">
        <f t="shared" si="26"/>
        <v/>
      </c>
      <c r="D222" s="40" t="str">
        <f t="shared" si="22"/>
        <v/>
      </c>
      <c r="E222" s="40" t="str">
        <f t="shared" si="23"/>
        <v/>
      </c>
      <c r="F222" s="40" t="str">
        <f t="shared" si="24"/>
        <v/>
      </c>
      <c r="G222" s="40" t="str">
        <f t="shared" si="27"/>
        <v/>
      </c>
    </row>
    <row r="223" spans="1:7" x14ac:dyDescent="0.2">
      <c r="A223" s="39" t="str">
        <f t="shared" si="25"/>
        <v/>
      </c>
      <c r="B223" s="129" t="str">
        <f t="shared" si="21"/>
        <v/>
      </c>
      <c r="C223" s="40" t="str">
        <f t="shared" si="26"/>
        <v/>
      </c>
      <c r="D223" s="40" t="str">
        <f t="shared" si="22"/>
        <v/>
      </c>
      <c r="E223" s="40" t="str">
        <f t="shared" si="23"/>
        <v/>
      </c>
      <c r="F223" s="40" t="str">
        <f t="shared" si="24"/>
        <v/>
      </c>
      <c r="G223" s="40" t="str">
        <f t="shared" si="27"/>
        <v/>
      </c>
    </row>
    <row r="224" spans="1:7" x14ac:dyDescent="0.2">
      <c r="A224" s="39" t="str">
        <f t="shared" si="25"/>
        <v/>
      </c>
      <c r="B224" s="129" t="str">
        <f t="shared" si="21"/>
        <v/>
      </c>
      <c r="C224" s="40" t="str">
        <f t="shared" si="26"/>
        <v/>
      </c>
      <c r="D224" s="40" t="str">
        <f t="shared" si="22"/>
        <v/>
      </c>
      <c r="E224" s="40" t="str">
        <f t="shared" si="23"/>
        <v/>
      </c>
      <c r="F224" s="40" t="str">
        <f t="shared" si="24"/>
        <v/>
      </c>
      <c r="G224" s="40" t="str">
        <f t="shared" si="27"/>
        <v/>
      </c>
    </row>
    <row r="225" spans="1:7" x14ac:dyDescent="0.2">
      <c r="A225" s="39" t="str">
        <f t="shared" si="25"/>
        <v/>
      </c>
      <c r="B225" s="129" t="str">
        <f t="shared" si="21"/>
        <v/>
      </c>
      <c r="C225" s="40" t="str">
        <f t="shared" si="26"/>
        <v/>
      </c>
      <c r="D225" s="40" t="str">
        <f t="shared" si="22"/>
        <v/>
      </c>
      <c r="E225" s="40" t="str">
        <f t="shared" si="23"/>
        <v/>
      </c>
      <c r="F225" s="40" t="str">
        <f t="shared" si="24"/>
        <v/>
      </c>
      <c r="G225" s="40" t="str">
        <f t="shared" si="27"/>
        <v/>
      </c>
    </row>
    <row r="226" spans="1:7" x14ac:dyDescent="0.2">
      <c r="A226" s="39" t="str">
        <f t="shared" si="25"/>
        <v/>
      </c>
      <c r="B226" s="129" t="str">
        <f t="shared" si="21"/>
        <v/>
      </c>
      <c r="C226" s="40" t="str">
        <f t="shared" si="26"/>
        <v/>
      </c>
      <c r="D226" s="40" t="str">
        <f t="shared" si="22"/>
        <v/>
      </c>
      <c r="E226" s="40" t="str">
        <f t="shared" si="23"/>
        <v/>
      </c>
      <c r="F226" s="40" t="str">
        <f t="shared" si="24"/>
        <v/>
      </c>
      <c r="G226" s="40" t="str">
        <f t="shared" si="27"/>
        <v/>
      </c>
    </row>
    <row r="227" spans="1:7" x14ac:dyDescent="0.2">
      <c r="A227" s="39" t="str">
        <f t="shared" si="25"/>
        <v/>
      </c>
      <c r="B227" s="129" t="str">
        <f t="shared" si="21"/>
        <v/>
      </c>
      <c r="C227" s="40" t="str">
        <f t="shared" si="26"/>
        <v/>
      </c>
      <c r="D227" s="40" t="str">
        <f t="shared" si="22"/>
        <v/>
      </c>
      <c r="E227" s="40" t="str">
        <f t="shared" si="23"/>
        <v/>
      </c>
      <c r="F227" s="40" t="str">
        <f t="shared" si="24"/>
        <v/>
      </c>
      <c r="G227" s="40" t="str">
        <f t="shared" si="27"/>
        <v/>
      </c>
    </row>
    <row r="228" spans="1:7" x14ac:dyDescent="0.2">
      <c r="A228" s="39" t="str">
        <f t="shared" si="25"/>
        <v/>
      </c>
      <c r="B228" s="129" t="str">
        <f t="shared" si="21"/>
        <v/>
      </c>
      <c r="C228" s="40" t="str">
        <f t="shared" si="26"/>
        <v/>
      </c>
      <c r="D228" s="40" t="str">
        <f t="shared" si="22"/>
        <v/>
      </c>
      <c r="E228" s="40" t="str">
        <f t="shared" si="23"/>
        <v/>
      </c>
      <c r="F228" s="40" t="str">
        <f t="shared" si="24"/>
        <v/>
      </c>
      <c r="G228" s="40" t="str">
        <f t="shared" si="27"/>
        <v/>
      </c>
    </row>
    <row r="229" spans="1:7" x14ac:dyDescent="0.2">
      <c r="A229" s="39" t="str">
        <f t="shared" si="25"/>
        <v/>
      </c>
      <c r="B229" s="129" t="str">
        <f t="shared" si="21"/>
        <v/>
      </c>
      <c r="C229" s="40" t="str">
        <f t="shared" si="26"/>
        <v/>
      </c>
      <c r="D229" s="40" t="str">
        <f t="shared" si="22"/>
        <v/>
      </c>
      <c r="E229" s="40" t="str">
        <f t="shared" si="23"/>
        <v/>
      </c>
      <c r="F229" s="40" t="str">
        <f t="shared" si="24"/>
        <v/>
      </c>
      <c r="G229" s="40" t="str">
        <f t="shared" si="27"/>
        <v/>
      </c>
    </row>
    <row r="230" spans="1:7" x14ac:dyDescent="0.2">
      <c r="A230" s="39" t="str">
        <f t="shared" si="25"/>
        <v/>
      </c>
      <c r="B230" s="129" t="str">
        <f t="shared" si="21"/>
        <v/>
      </c>
      <c r="C230" s="40" t="str">
        <f t="shared" si="26"/>
        <v/>
      </c>
      <c r="D230" s="40" t="str">
        <f t="shared" si="22"/>
        <v/>
      </c>
      <c r="E230" s="40" t="str">
        <f t="shared" si="23"/>
        <v/>
      </c>
      <c r="F230" s="40" t="str">
        <f t="shared" si="24"/>
        <v/>
      </c>
      <c r="G230" s="40" t="str">
        <f t="shared" si="27"/>
        <v/>
      </c>
    </row>
    <row r="231" spans="1:7" x14ac:dyDescent="0.2">
      <c r="A231" s="39" t="str">
        <f t="shared" si="25"/>
        <v/>
      </c>
      <c r="B231" s="129" t="str">
        <f t="shared" si="21"/>
        <v/>
      </c>
      <c r="C231" s="40" t="str">
        <f t="shared" si="26"/>
        <v/>
      </c>
      <c r="D231" s="40" t="str">
        <f t="shared" si="22"/>
        <v/>
      </c>
      <c r="E231" s="40" t="str">
        <f t="shared" si="23"/>
        <v/>
      </c>
      <c r="F231" s="40" t="str">
        <f t="shared" si="24"/>
        <v/>
      </c>
      <c r="G231" s="40" t="str">
        <f t="shared" si="27"/>
        <v/>
      </c>
    </row>
    <row r="232" spans="1:7" x14ac:dyDescent="0.2">
      <c r="A232" s="39" t="str">
        <f t="shared" si="25"/>
        <v/>
      </c>
      <c r="B232" s="129" t="str">
        <f t="shared" si="21"/>
        <v/>
      </c>
      <c r="C232" s="40" t="str">
        <f t="shared" si="26"/>
        <v/>
      </c>
      <c r="D232" s="40" t="str">
        <f t="shared" si="22"/>
        <v/>
      </c>
      <c r="E232" s="40" t="str">
        <f t="shared" si="23"/>
        <v/>
      </c>
      <c r="F232" s="40" t="str">
        <f t="shared" si="24"/>
        <v/>
      </c>
      <c r="G232" s="40" t="str">
        <f t="shared" si="27"/>
        <v/>
      </c>
    </row>
    <row r="233" spans="1:7" x14ac:dyDescent="0.2">
      <c r="A233" s="39" t="str">
        <f t="shared" si="25"/>
        <v/>
      </c>
      <c r="B233" s="129" t="str">
        <f t="shared" si="21"/>
        <v/>
      </c>
      <c r="C233" s="40" t="str">
        <f t="shared" si="26"/>
        <v/>
      </c>
      <c r="D233" s="40" t="str">
        <f t="shared" si="22"/>
        <v/>
      </c>
      <c r="E233" s="40" t="str">
        <f t="shared" si="23"/>
        <v/>
      </c>
      <c r="F233" s="40" t="str">
        <f t="shared" si="24"/>
        <v/>
      </c>
      <c r="G233" s="40" t="str">
        <f t="shared" si="27"/>
        <v/>
      </c>
    </row>
    <row r="234" spans="1:7" x14ac:dyDescent="0.2">
      <c r="A234" s="39" t="str">
        <f t="shared" si="25"/>
        <v/>
      </c>
      <c r="B234" s="129" t="str">
        <f t="shared" si="21"/>
        <v/>
      </c>
      <c r="C234" s="40" t="str">
        <f t="shared" si="26"/>
        <v/>
      </c>
      <c r="D234" s="40" t="str">
        <f t="shared" si="22"/>
        <v/>
      </c>
      <c r="E234" s="40" t="str">
        <f t="shared" si="23"/>
        <v/>
      </c>
      <c r="F234" s="40" t="str">
        <f t="shared" si="24"/>
        <v/>
      </c>
      <c r="G234" s="40" t="str">
        <f t="shared" si="27"/>
        <v/>
      </c>
    </row>
    <row r="235" spans="1:7" x14ac:dyDescent="0.2">
      <c r="A235" s="39" t="str">
        <f t="shared" si="25"/>
        <v/>
      </c>
      <c r="B235" s="129" t="str">
        <f t="shared" si="21"/>
        <v/>
      </c>
      <c r="C235" s="40" t="str">
        <f t="shared" si="26"/>
        <v/>
      </c>
      <c r="D235" s="40" t="str">
        <f t="shared" si="22"/>
        <v/>
      </c>
      <c r="E235" s="40" t="str">
        <f t="shared" si="23"/>
        <v/>
      </c>
      <c r="F235" s="40" t="str">
        <f t="shared" si="24"/>
        <v/>
      </c>
      <c r="G235" s="40" t="str">
        <f t="shared" si="27"/>
        <v/>
      </c>
    </row>
    <row r="236" spans="1:7" x14ac:dyDescent="0.2">
      <c r="A236" s="39" t="str">
        <f t="shared" si="25"/>
        <v/>
      </c>
      <c r="B236" s="129" t="str">
        <f t="shared" si="21"/>
        <v/>
      </c>
      <c r="C236" s="40" t="str">
        <f t="shared" si="26"/>
        <v/>
      </c>
      <c r="D236" s="40" t="str">
        <f t="shared" si="22"/>
        <v/>
      </c>
      <c r="E236" s="40" t="str">
        <f t="shared" si="23"/>
        <v/>
      </c>
      <c r="F236" s="40" t="str">
        <f t="shared" si="24"/>
        <v/>
      </c>
      <c r="G236" s="40" t="str">
        <f t="shared" si="27"/>
        <v/>
      </c>
    </row>
    <row r="237" spans="1:7" x14ac:dyDescent="0.2">
      <c r="A237" s="39" t="str">
        <f t="shared" si="25"/>
        <v/>
      </c>
      <c r="B237" s="129" t="str">
        <f t="shared" si="21"/>
        <v/>
      </c>
      <c r="C237" s="40" t="str">
        <f t="shared" si="26"/>
        <v/>
      </c>
      <c r="D237" s="40" t="str">
        <f t="shared" si="22"/>
        <v/>
      </c>
      <c r="E237" s="40" t="str">
        <f t="shared" si="23"/>
        <v/>
      </c>
      <c r="F237" s="40" t="str">
        <f t="shared" si="24"/>
        <v/>
      </c>
      <c r="G237" s="40" t="str">
        <f t="shared" si="27"/>
        <v/>
      </c>
    </row>
    <row r="238" spans="1:7" x14ac:dyDescent="0.2">
      <c r="A238" s="39" t="str">
        <f t="shared" si="25"/>
        <v/>
      </c>
      <c r="B238" s="129" t="str">
        <f t="shared" si="21"/>
        <v/>
      </c>
      <c r="C238" s="40" t="str">
        <f t="shared" si="26"/>
        <v/>
      </c>
      <c r="D238" s="40" t="str">
        <f t="shared" si="22"/>
        <v/>
      </c>
      <c r="E238" s="40" t="str">
        <f t="shared" si="23"/>
        <v/>
      </c>
      <c r="F238" s="40" t="str">
        <f t="shared" si="24"/>
        <v/>
      </c>
      <c r="G238" s="40" t="str">
        <f t="shared" si="27"/>
        <v/>
      </c>
    </row>
    <row r="239" spans="1:7" x14ac:dyDescent="0.2">
      <c r="A239" s="39" t="str">
        <f t="shared" si="25"/>
        <v/>
      </c>
      <c r="B239" s="129" t="str">
        <f t="shared" si="21"/>
        <v/>
      </c>
      <c r="C239" s="40" t="str">
        <f t="shared" si="26"/>
        <v/>
      </c>
      <c r="D239" s="40" t="str">
        <f t="shared" si="22"/>
        <v/>
      </c>
      <c r="E239" s="40" t="str">
        <f t="shared" si="23"/>
        <v/>
      </c>
      <c r="F239" s="40" t="str">
        <f t="shared" si="24"/>
        <v/>
      </c>
      <c r="G239" s="40" t="str">
        <f t="shared" si="27"/>
        <v/>
      </c>
    </row>
    <row r="240" spans="1:7" x14ac:dyDescent="0.2">
      <c r="A240" s="39" t="str">
        <f t="shared" si="25"/>
        <v/>
      </c>
      <c r="B240" s="129" t="str">
        <f t="shared" si="21"/>
        <v/>
      </c>
      <c r="C240" s="40" t="str">
        <f t="shared" si="26"/>
        <v/>
      </c>
      <c r="D240" s="40" t="str">
        <f t="shared" si="22"/>
        <v/>
      </c>
      <c r="E240" s="40" t="str">
        <f t="shared" si="23"/>
        <v/>
      </c>
      <c r="F240" s="40" t="str">
        <f t="shared" si="24"/>
        <v/>
      </c>
      <c r="G240" s="40" t="str">
        <f t="shared" si="27"/>
        <v/>
      </c>
    </row>
    <row r="241" spans="1:7" x14ac:dyDescent="0.2">
      <c r="A241" s="39" t="str">
        <f t="shared" si="25"/>
        <v/>
      </c>
      <c r="B241" s="129" t="str">
        <f t="shared" si="21"/>
        <v/>
      </c>
      <c r="C241" s="40" t="str">
        <f t="shared" si="26"/>
        <v/>
      </c>
      <c r="D241" s="40" t="str">
        <f t="shared" si="22"/>
        <v/>
      </c>
      <c r="E241" s="40" t="str">
        <f t="shared" si="23"/>
        <v/>
      </c>
      <c r="F241" s="40" t="str">
        <f t="shared" si="24"/>
        <v/>
      </c>
      <c r="G241" s="40" t="str">
        <f t="shared" si="27"/>
        <v/>
      </c>
    </row>
    <row r="242" spans="1:7" x14ac:dyDescent="0.2">
      <c r="A242" s="39" t="str">
        <f t="shared" si="25"/>
        <v/>
      </c>
      <c r="B242" s="129" t="str">
        <f t="shared" si="21"/>
        <v/>
      </c>
      <c r="C242" s="40" t="str">
        <f t="shared" si="26"/>
        <v/>
      </c>
      <c r="D242" s="40" t="str">
        <f t="shared" si="22"/>
        <v/>
      </c>
      <c r="E242" s="40" t="str">
        <f t="shared" si="23"/>
        <v/>
      </c>
      <c r="F242" s="40" t="str">
        <f t="shared" si="24"/>
        <v/>
      </c>
      <c r="G242" s="40" t="str">
        <f t="shared" si="27"/>
        <v/>
      </c>
    </row>
    <row r="243" spans="1:7" x14ac:dyDescent="0.2">
      <c r="A243" s="39" t="str">
        <f t="shared" si="25"/>
        <v/>
      </c>
      <c r="B243" s="129" t="str">
        <f t="shared" si="21"/>
        <v/>
      </c>
      <c r="C243" s="40" t="str">
        <f t="shared" si="26"/>
        <v/>
      </c>
      <c r="D243" s="40" t="str">
        <f t="shared" si="22"/>
        <v/>
      </c>
      <c r="E243" s="40" t="str">
        <f t="shared" si="23"/>
        <v/>
      </c>
      <c r="F243" s="40" t="str">
        <f t="shared" si="24"/>
        <v/>
      </c>
      <c r="G243" s="40" t="str">
        <f t="shared" si="27"/>
        <v/>
      </c>
    </row>
    <row r="244" spans="1:7" x14ac:dyDescent="0.2">
      <c r="A244" s="39" t="str">
        <f t="shared" si="25"/>
        <v/>
      </c>
      <c r="B244" s="129" t="str">
        <f t="shared" si="21"/>
        <v/>
      </c>
      <c r="C244" s="40" t="str">
        <f t="shared" si="26"/>
        <v/>
      </c>
      <c r="D244" s="40" t="str">
        <f t="shared" si="22"/>
        <v/>
      </c>
      <c r="E244" s="40" t="str">
        <f t="shared" si="23"/>
        <v/>
      </c>
      <c r="F244" s="40" t="str">
        <f t="shared" si="24"/>
        <v/>
      </c>
      <c r="G244" s="40" t="str">
        <f t="shared" si="27"/>
        <v/>
      </c>
    </row>
    <row r="245" spans="1:7" x14ac:dyDescent="0.2">
      <c r="A245" s="39" t="str">
        <f t="shared" si="25"/>
        <v/>
      </c>
      <c r="B245" s="129" t="str">
        <f t="shared" si="21"/>
        <v/>
      </c>
      <c r="C245" s="40" t="str">
        <f t="shared" si="26"/>
        <v/>
      </c>
      <c r="D245" s="40" t="str">
        <f t="shared" si="22"/>
        <v/>
      </c>
      <c r="E245" s="40" t="str">
        <f t="shared" si="23"/>
        <v/>
      </c>
      <c r="F245" s="40" t="str">
        <f t="shared" si="24"/>
        <v/>
      </c>
      <c r="G245" s="40" t="str">
        <f t="shared" si="27"/>
        <v/>
      </c>
    </row>
    <row r="246" spans="1:7" x14ac:dyDescent="0.2">
      <c r="A246" s="39" t="str">
        <f t="shared" si="25"/>
        <v/>
      </c>
      <c r="B246" s="129" t="str">
        <f t="shared" si="21"/>
        <v/>
      </c>
      <c r="C246" s="40" t="str">
        <f t="shared" si="26"/>
        <v/>
      </c>
      <c r="D246" s="40" t="str">
        <f t="shared" si="22"/>
        <v/>
      </c>
      <c r="E246" s="40" t="str">
        <f t="shared" si="23"/>
        <v/>
      </c>
      <c r="F246" s="40" t="str">
        <f t="shared" si="24"/>
        <v/>
      </c>
      <c r="G246" s="40" t="str">
        <f t="shared" si="27"/>
        <v/>
      </c>
    </row>
    <row r="247" spans="1:7" x14ac:dyDescent="0.2">
      <c r="A247" s="39" t="str">
        <f t="shared" si="25"/>
        <v/>
      </c>
      <c r="B247" s="129" t="str">
        <f t="shared" si="21"/>
        <v/>
      </c>
      <c r="C247" s="40" t="str">
        <f t="shared" si="26"/>
        <v/>
      </c>
      <c r="D247" s="40" t="str">
        <f t="shared" si="22"/>
        <v/>
      </c>
      <c r="E247" s="40" t="str">
        <f t="shared" si="23"/>
        <v/>
      </c>
      <c r="F247" s="40" t="str">
        <f t="shared" si="24"/>
        <v/>
      </c>
      <c r="G247" s="40" t="str">
        <f t="shared" si="27"/>
        <v/>
      </c>
    </row>
    <row r="248" spans="1:7" x14ac:dyDescent="0.2">
      <c r="A248" s="39" t="str">
        <f t="shared" si="25"/>
        <v/>
      </c>
      <c r="B248" s="129" t="str">
        <f t="shared" si="21"/>
        <v/>
      </c>
      <c r="C248" s="40" t="str">
        <f t="shared" si="26"/>
        <v/>
      </c>
      <c r="D248" s="40" t="str">
        <f t="shared" si="22"/>
        <v/>
      </c>
      <c r="E248" s="40" t="str">
        <f t="shared" si="23"/>
        <v/>
      </c>
      <c r="F248" s="40" t="str">
        <f t="shared" si="24"/>
        <v/>
      </c>
      <c r="G248" s="40" t="str">
        <f t="shared" si="27"/>
        <v/>
      </c>
    </row>
    <row r="249" spans="1:7" x14ac:dyDescent="0.2">
      <c r="A249" s="39" t="str">
        <f t="shared" si="25"/>
        <v/>
      </c>
      <c r="B249" s="129" t="str">
        <f t="shared" si="21"/>
        <v/>
      </c>
      <c r="C249" s="40" t="str">
        <f t="shared" si="26"/>
        <v/>
      </c>
      <c r="D249" s="40" t="str">
        <f t="shared" si="22"/>
        <v/>
      </c>
      <c r="E249" s="40" t="str">
        <f t="shared" si="23"/>
        <v/>
      </c>
      <c r="F249" s="40" t="str">
        <f t="shared" si="24"/>
        <v/>
      </c>
      <c r="G249" s="40" t="str">
        <f t="shared" si="27"/>
        <v/>
      </c>
    </row>
    <row r="250" spans="1:7" x14ac:dyDescent="0.2">
      <c r="A250" s="39" t="str">
        <f t="shared" si="25"/>
        <v/>
      </c>
      <c r="B250" s="129" t="str">
        <f t="shared" si="21"/>
        <v/>
      </c>
      <c r="C250" s="40" t="str">
        <f t="shared" si="26"/>
        <v/>
      </c>
      <c r="D250" s="40" t="str">
        <f t="shared" si="22"/>
        <v/>
      </c>
      <c r="E250" s="40" t="str">
        <f t="shared" si="23"/>
        <v/>
      </c>
      <c r="F250" s="40" t="str">
        <f t="shared" si="24"/>
        <v/>
      </c>
      <c r="G250" s="40" t="str">
        <f t="shared" si="27"/>
        <v/>
      </c>
    </row>
    <row r="251" spans="1:7" x14ac:dyDescent="0.2">
      <c r="A251" s="39" t="str">
        <f t="shared" si="25"/>
        <v/>
      </c>
      <c r="B251" s="129" t="str">
        <f t="shared" si="21"/>
        <v/>
      </c>
      <c r="C251" s="40" t="str">
        <f t="shared" si="26"/>
        <v/>
      </c>
      <c r="D251" s="40" t="str">
        <f t="shared" si="22"/>
        <v/>
      </c>
      <c r="E251" s="40" t="str">
        <f t="shared" si="23"/>
        <v/>
      </c>
      <c r="F251" s="40" t="str">
        <f t="shared" si="24"/>
        <v/>
      </c>
      <c r="G251" s="40" t="str">
        <f t="shared" si="27"/>
        <v/>
      </c>
    </row>
    <row r="252" spans="1:7" x14ac:dyDescent="0.2">
      <c r="A252" s="39" t="str">
        <f t="shared" si="25"/>
        <v/>
      </c>
      <c r="B252" s="129" t="str">
        <f t="shared" si="21"/>
        <v/>
      </c>
      <c r="C252" s="40" t="str">
        <f t="shared" si="26"/>
        <v/>
      </c>
      <c r="D252" s="40" t="str">
        <f t="shared" si="22"/>
        <v/>
      </c>
      <c r="E252" s="40" t="str">
        <f t="shared" si="23"/>
        <v/>
      </c>
      <c r="F252" s="40" t="str">
        <f t="shared" si="24"/>
        <v/>
      </c>
      <c r="G252" s="40" t="str">
        <f t="shared" si="27"/>
        <v/>
      </c>
    </row>
    <row r="253" spans="1:7" x14ac:dyDescent="0.2">
      <c r="A253" s="39" t="str">
        <f t="shared" si="25"/>
        <v/>
      </c>
      <c r="B253" s="129" t="str">
        <f t="shared" si="21"/>
        <v/>
      </c>
      <c r="C253" s="40" t="str">
        <f t="shared" si="26"/>
        <v/>
      </c>
      <c r="D253" s="40" t="str">
        <f t="shared" si="22"/>
        <v/>
      </c>
      <c r="E253" s="40" t="str">
        <f t="shared" si="23"/>
        <v/>
      </c>
      <c r="F253" s="40" t="str">
        <f t="shared" si="24"/>
        <v/>
      </c>
      <c r="G253" s="40" t="str">
        <f t="shared" si="27"/>
        <v/>
      </c>
    </row>
    <row r="254" spans="1:7" x14ac:dyDescent="0.2">
      <c r="A254" s="39" t="str">
        <f t="shared" si="25"/>
        <v/>
      </c>
      <c r="B254" s="129" t="str">
        <f t="shared" si="21"/>
        <v/>
      </c>
      <c r="C254" s="40" t="str">
        <f t="shared" si="26"/>
        <v/>
      </c>
      <c r="D254" s="40" t="str">
        <f t="shared" si="22"/>
        <v/>
      </c>
      <c r="E254" s="40" t="str">
        <f t="shared" si="23"/>
        <v/>
      </c>
      <c r="F254" s="40" t="str">
        <f t="shared" si="24"/>
        <v/>
      </c>
      <c r="G254" s="40" t="str">
        <f t="shared" si="27"/>
        <v/>
      </c>
    </row>
    <row r="255" spans="1:7" x14ac:dyDescent="0.2">
      <c r="A255" s="39" t="str">
        <f t="shared" si="25"/>
        <v/>
      </c>
      <c r="B255" s="129" t="str">
        <f t="shared" si="21"/>
        <v/>
      </c>
      <c r="C255" s="40" t="str">
        <f t="shared" si="26"/>
        <v/>
      </c>
      <c r="D255" s="40" t="str">
        <f t="shared" si="22"/>
        <v/>
      </c>
      <c r="E255" s="40" t="str">
        <f t="shared" si="23"/>
        <v/>
      </c>
      <c r="F255" s="40" t="str">
        <f t="shared" si="24"/>
        <v/>
      </c>
      <c r="G255" s="40" t="str">
        <f t="shared" si="27"/>
        <v/>
      </c>
    </row>
    <row r="256" spans="1:7" x14ac:dyDescent="0.2">
      <c r="A256" s="39" t="str">
        <f t="shared" si="25"/>
        <v/>
      </c>
      <c r="B256" s="129" t="str">
        <f t="shared" si="21"/>
        <v/>
      </c>
      <c r="C256" s="40" t="str">
        <f t="shared" si="26"/>
        <v/>
      </c>
      <c r="D256" s="40" t="str">
        <f t="shared" si="22"/>
        <v/>
      </c>
      <c r="E256" s="40" t="str">
        <f t="shared" si="23"/>
        <v/>
      </c>
      <c r="F256" s="40" t="str">
        <f t="shared" si="24"/>
        <v/>
      </c>
      <c r="G256" s="40" t="str">
        <f t="shared" si="27"/>
        <v/>
      </c>
    </row>
    <row r="257" spans="1:7" x14ac:dyDescent="0.2">
      <c r="A257" s="39" t="str">
        <f t="shared" si="25"/>
        <v/>
      </c>
      <c r="B257" s="129" t="str">
        <f t="shared" si="21"/>
        <v/>
      </c>
      <c r="C257" s="40" t="str">
        <f t="shared" si="26"/>
        <v/>
      </c>
      <c r="D257" s="40" t="str">
        <f t="shared" si="22"/>
        <v/>
      </c>
      <c r="E257" s="40" t="str">
        <f t="shared" si="23"/>
        <v/>
      </c>
      <c r="F257" s="40" t="str">
        <f t="shared" si="24"/>
        <v/>
      </c>
      <c r="G257" s="40" t="str">
        <f t="shared" si="27"/>
        <v/>
      </c>
    </row>
    <row r="258" spans="1:7" x14ac:dyDescent="0.2">
      <c r="A258" s="39" t="str">
        <f t="shared" si="25"/>
        <v/>
      </c>
      <c r="B258" s="129" t="str">
        <f t="shared" si="21"/>
        <v/>
      </c>
      <c r="C258" s="40" t="str">
        <f t="shared" si="26"/>
        <v/>
      </c>
      <c r="D258" s="40" t="str">
        <f t="shared" si="22"/>
        <v/>
      </c>
      <c r="E258" s="40" t="str">
        <f t="shared" si="23"/>
        <v/>
      </c>
      <c r="F258" s="40" t="str">
        <f t="shared" si="24"/>
        <v/>
      </c>
      <c r="G258" s="40" t="str">
        <f t="shared" si="27"/>
        <v/>
      </c>
    </row>
    <row r="259" spans="1:7" x14ac:dyDescent="0.2">
      <c r="A259" s="39" t="str">
        <f t="shared" si="25"/>
        <v/>
      </c>
      <c r="B259" s="129" t="str">
        <f t="shared" si="21"/>
        <v/>
      </c>
      <c r="C259" s="40" t="str">
        <f t="shared" si="26"/>
        <v/>
      </c>
      <c r="D259" s="40" t="str">
        <f t="shared" si="22"/>
        <v/>
      </c>
      <c r="E259" s="40" t="str">
        <f t="shared" si="23"/>
        <v/>
      </c>
      <c r="F259" s="40" t="str">
        <f t="shared" si="24"/>
        <v/>
      </c>
      <c r="G259" s="40" t="str">
        <f t="shared" si="27"/>
        <v/>
      </c>
    </row>
    <row r="260" spans="1:7" x14ac:dyDescent="0.2">
      <c r="A260" s="39" t="str">
        <f t="shared" si="25"/>
        <v/>
      </c>
      <c r="B260" s="129" t="str">
        <f t="shared" si="21"/>
        <v/>
      </c>
      <c r="C260" s="40" t="str">
        <f t="shared" si="26"/>
        <v/>
      </c>
      <c r="D260" s="40" t="str">
        <f t="shared" si="22"/>
        <v/>
      </c>
      <c r="E260" s="40" t="str">
        <f t="shared" si="23"/>
        <v/>
      </c>
      <c r="F260" s="40" t="str">
        <f t="shared" si="24"/>
        <v/>
      </c>
      <c r="G260" s="40" t="str">
        <f t="shared" si="27"/>
        <v/>
      </c>
    </row>
    <row r="261" spans="1:7" x14ac:dyDescent="0.2">
      <c r="A261" s="39" t="str">
        <f t="shared" si="25"/>
        <v/>
      </c>
      <c r="B261" s="129" t="str">
        <f t="shared" si="21"/>
        <v/>
      </c>
      <c r="C261" s="40" t="str">
        <f t="shared" si="26"/>
        <v/>
      </c>
      <c r="D261" s="40" t="str">
        <f t="shared" si="22"/>
        <v/>
      </c>
      <c r="E261" s="40" t="str">
        <f t="shared" si="23"/>
        <v/>
      </c>
      <c r="F261" s="40" t="str">
        <f t="shared" si="24"/>
        <v/>
      </c>
      <c r="G261" s="40" t="str">
        <f t="shared" si="27"/>
        <v/>
      </c>
    </row>
    <row r="262" spans="1:7" x14ac:dyDescent="0.2">
      <c r="A262" s="39" t="str">
        <f t="shared" si="25"/>
        <v/>
      </c>
      <c r="B262" s="129" t="str">
        <f t="shared" si="21"/>
        <v/>
      </c>
      <c r="C262" s="40" t="str">
        <f t="shared" si="26"/>
        <v/>
      </c>
      <c r="D262" s="40" t="str">
        <f t="shared" si="22"/>
        <v/>
      </c>
      <c r="E262" s="40" t="str">
        <f t="shared" si="23"/>
        <v/>
      </c>
      <c r="F262" s="40" t="str">
        <f t="shared" si="24"/>
        <v/>
      </c>
      <c r="G262" s="40" t="str">
        <f t="shared" si="27"/>
        <v/>
      </c>
    </row>
    <row r="263" spans="1:7" x14ac:dyDescent="0.2">
      <c r="A263" s="39" t="str">
        <f t="shared" si="25"/>
        <v/>
      </c>
      <c r="B263" s="129" t="str">
        <f t="shared" si="21"/>
        <v/>
      </c>
      <c r="C263" s="40" t="str">
        <f t="shared" si="26"/>
        <v/>
      </c>
      <c r="D263" s="40" t="str">
        <f t="shared" si="22"/>
        <v/>
      </c>
      <c r="E263" s="40" t="str">
        <f t="shared" si="23"/>
        <v/>
      </c>
      <c r="F263" s="40" t="str">
        <f t="shared" si="24"/>
        <v/>
      </c>
      <c r="G263" s="40" t="str">
        <f t="shared" si="27"/>
        <v/>
      </c>
    </row>
    <row r="264" spans="1:7" x14ac:dyDescent="0.2">
      <c r="A264" s="39" t="str">
        <f t="shared" si="25"/>
        <v/>
      </c>
      <c r="B264" s="129" t="str">
        <f t="shared" si="21"/>
        <v/>
      </c>
      <c r="C264" s="40" t="str">
        <f t="shared" si="26"/>
        <v/>
      </c>
      <c r="D264" s="40" t="str">
        <f t="shared" si="22"/>
        <v/>
      </c>
      <c r="E264" s="40" t="str">
        <f t="shared" si="23"/>
        <v/>
      </c>
      <c r="F264" s="40" t="str">
        <f t="shared" si="24"/>
        <v/>
      </c>
      <c r="G264" s="40" t="str">
        <f t="shared" si="27"/>
        <v/>
      </c>
    </row>
    <row r="265" spans="1:7" x14ac:dyDescent="0.2">
      <c r="A265" s="39" t="str">
        <f t="shared" si="25"/>
        <v/>
      </c>
      <c r="B265" s="129" t="str">
        <f t="shared" si="21"/>
        <v/>
      </c>
      <c r="C265" s="40" t="str">
        <f t="shared" si="26"/>
        <v/>
      </c>
      <c r="D265" s="40" t="str">
        <f t="shared" si="22"/>
        <v/>
      </c>
      <c r="E265" s="40" t="str">
        <f t="shared" si="23"/>
        <v/>
      </c>
      <c r="F265" s="40" t="str">
        <f t="shared" si="24"/>
        <v/>
      </c>
      <c r="G265" s="40" t="str">
        <f t="shared" si="27"/>
        <v/>
      </c>
    </row>
    <row r="266" spans="1:7" x14ac:dyDescent="0.2">
      <c r="A266" s="39" t="str">
        <f t="shared" si="25"/>
        <v/>
      </c>
      <c r="B266" s="129" t="str">
        <f t="shared" si="21"/>
        <v/>
      </c>
      <c r="C266" s="40" t="str">
        <f t="shared" si="26"/>
        <v/>
      </c>
      <c r="D266" s="40" t="str">
        <f t="shared" si="22"/>
        <v/>
      </c>
      <c r="E266" s="40" t="str">
        <f t="shared" si="23"/>
        <v/>
      </c>
      <c r="F266" s="40" t="str">
        <f t="shared" si="24"/>
        <v/>
      </c>
      <c r="G266" s="40" t="str">
        <f t="shared" si="27"/>
        <v/>
      </c>
    </row>
    <row r="267" spans="1:7" x14ac:dyDescent="0.2">
      <c r="A267" s="39" t="str">
        <f t="shared" si="25"/>
        <v/>
      </c>
      <c r="B267" s="129" t="str">
        <f t="shared" si="21"/>
        <v/>
      </c>
      <c r="C267" s="40" t="str">
        <f t="shared" si="26"/>
        <v/>
      </c>
      <c r="D267" s="40" t="str">
        <f t="shared" si="22"/>
        <v/>
      </c>
      <c r="E267" s="40" t="str">
        <f t="shared" si="23"/>
        <v/>
      </c>
      <c r="F267" s="40" t="str">
        <f t="shared" si="24"/>
        <v/>
      </c>
      <c r="G267" s="40" t="str">
        <f t="shared" si="27"/>
        <v/>
      </c>
    </row>
    <row r="268" spans="1:7" x14ac:dyDescent="0.2">
      <c r="A268" s="39" t="str">
        <f t="shared" si="25"/>
        <v/>
      </c>
      <c r="B268" s="129" t="str">
        <f t="shared" si="21"/>
        <v/>
      </c>
      <c r="C268" s="40" t="str">
        <f t="shared" si="26"/>
        <v/>
      </c>
      <c r="D268" s="40" t="str">
        <f t="shared" si="22"/>
        <v/>
      </c>
      <c r="E268" s="40" t="str">
        <f t="shared" si="23"/>
        <v/>
      </c>
      <c r="F268" s="40" t="str">
        <f t="shared" si="24"/>
        <v/>
      </c>
      <c r="G268" s="40" t="str">
        <f t="shared" si="27"/>
        <v/>
      </c>
    </row>
    <row r="269" spans="1:7" x14ac:dyDescent="0.2">
      <c r="A269" s="39" t="str">
        <f t="shared" si="25"/>
        <v/>
      </c>
      <c r="B269" s="129" t="str">
        <f t="shared" si="21"/>
        <v/>
      </c>
      <c r="C269" s="40" t="str">
        <f t="shared" si="26"/>
        <v/>
      </c>
      <c r="D269" s="40" t="str">
        <f t="shared" si="22"/>
        <v/>
      </c>
      <c r="E269" s="40" t="str">
        <f t="shared" si="23"/>
        <v/>
      </c>
      <c r="F269" s="40" t="str">
        <f t="shared" si="24"/>
        <v/>
      </c>
      <c r="G269" s="40" t="str">
        <f t="shared" si="27"/>
        <v/>
      </c>
    </row>
    <row r="270" spans="1:7" x14ac:dyDescent="0.2">
      <c r="A270" s="39" t="str">
        <f t="shared" si="25"/>
        <v/>
      </c>
      <c r="B270" s="129" t="str">
        <f t="shared" si="21"/>
        <v/>
      </c>
      <c r="C270" s="40" t="str">
        <f t="shared" si="26"/>
        <v/>
      </c>
      <c r="D270" s="40" t="str">
        <f t="shared" si="22"/>
        <v/>
      </c>
      <c r="E270" s="40" t="str">
        <f t="shared" si="23"/>
        <v/>
      </c>
      <c r="F270" s="40" t="str">
        <f t="shared" si="24"/>
        <v/>
      </c>
      <c r="G270" s="40" t="str">
        <f t="shared" si="27"/>
        <v/>
      </c>
    </row>
    <row r="271" spans="1:7" x14ac:dyDescent="0.2">
      <c r="A271" s="39" t="str">
        <f t="shared" si="25"/>
        <v/>
      </c>
      <c r="B271" s="129" t="str">
        <f t="shared" si="21"/>
        <v/>
      </c>
      <c r="C271" s="40" t="str">
        <f t="shared" si="26"/>
        <v/>
      </c>
      <c r="D271" s="40" t="str">
        <f t="shared" si="22"/>
        <v/>
      </c>
      <c r="E271" s="40" t="str">
        <f t="shared" si="23"/>
        <v/>
      </c>
      <c r="F271" s="40" t="str">
        <f t="shared" si="24"/>
        <v/>
      </c>
      <c r="G271" s="40" t="str">
        <f t="shared" si="27"/>
        <v/>
      </c>
    </row>
    <row r="272" spans="1:7" x14ac:dyDescent="0.2">
      <c r="A272" s="39" t="str">
        <f t="shared" si="25"/>
        <v/>
      </c>
      <c r="B272" s="129" t="str">
        <f t="shared" si="21"/>
        <v/>
      </c>
      <c r="C272" s="40" t="str">
        <f t="shared" si="26"/>
        <v/>
      </c>
      <c r="D272" s="40" t="str">
        <f t="shared" si="22"/>
        <v/>
      </c>
      <c r="E272" s="40" t="str">
        <f t="shared" si="23"/>
        <v/>
      </c>
      <c r="F272" s="40" t="str">
        <f t="shared" si="24"/>
        <v/>
      </c>
      <c r="G272" s="40" t="str">
        <f t="shared" si="27"/>
        <v/>
      </c>
    </row>
    <row r="273" spans="1:7" x14ac:dyDescent="0.2">
      <c r="A273" s="39" t="str">
        <f t="shared" si="25"/>
        <v/>
      </c>
      <c r="B273" s="129" t="str">
        <f t="shared" si="21"/>
        <v/>
      </c>
      <c r="C273" s="40" t="str">
        <f t="shared" si="26"/>
        <v/>
      </c>
      <c r="D273" s="40" t="str">
        <f t="shared" si="22"/>
        <v/>
      </c>
      <c r="E273" s="40" t="str">
        <f t="shared" si="23"/>
        <v/>
      </c>
      <c r="F273" s="40" t="str">
        <f t="shared" si="24"/>
        <v/>
      </c>
      <c r="G273" s="40" t="str">
        <f t="shared" si="27"/>
        <v/>
      </c>
    </row>
    <row r="274" spans="1:7" x14ac:dyDescent="0.2">
      <c r="A274" s="39" t="str">
        <f t="shared" si="25"/>
        <v/>
      </c>
      <c r="B274" s="129" t="str">
        <f t="shared" si="21"/>
        <v/>
      </c>
      <c r="C274" s="40" t="str">
        <f t="shared" si="26"/>
        <v/>
      </c>
      <c r="D274" s="40" t="str">
        <f t="shared" si="22"/>
        <v/>
      </c>
      <c r="E274" s="40" t="str">
        <f t="shared" si="23"/>
        <v/>
      </c>
      <c r="F274" s="40" t="str">
        <f t="shared" si="24"/>
        <v/>
      </c>
      <c r="G274" s="40" t="str">
        <f t="shared" si="27"/>
        <v/>
      </c>
    </row>
    <row r="275" spans="1:7" x14ac:dyDescent="0.2">
      <c r="A275" s="39" t="str">
        <f t="shared" si="25"/>
        <v/>
      </c>
      <c r="B275" s="129" t="str">
        <f t="shared" si="21"/>
        <v/>
      </c>
      <c r="C275" s="40" t="str">
        <f t="shared" si="26"/>
        <v/>
      </c>
      <c r="D275" s="40" t="str">
        <f t="shared" si="22"/>
        <v/>
      </c>
      <c r="E275" s="40" t="str">
        <f t="shared" si="23"/>
        <v/>
      </c>
      <c r="F275" s="40" t="str">
        <f t="shared" si="24"/>
        <v/>
      </c>
      <c r="G275" s="40" t="str">
        <f t="shared" si="27"/>
        <v/>
      </c>
    </row>
    <row r="276" spans="1:7" x14ac:dyDescent="0.2">
      <c r="A276" s="39" t="str">
        <f t="shared" si="25"/>
        <v/>
      </c>
      <c r="B276" s="129" t="str">
        <f t="shared" si="21"/>
        <v/>
      </c>
      <c r="C276" s="40" t="str">
        <f t="shared" si="26"/>
        <v/>
      </c>
      <c r="D276" s="40" t="str">
        <f t="shared" si="22"/>
        <v/>
      </c>
      <c r="E276" s="40" t="str">
        <f t="shared" si="23"/>
        <v/>
      </c>
      <c r="F276" s="40" t="str">
        <f t="shared" si="24"/>
        <v/>
      </c>
      <c r="G276" s="40" t="str">
        <f t="shared" si="27"/>
        <v/>
      </c>
    </row>
    <row r="277" spans="1:7" x14ac:dyDescent="0.2">
      <c r="A277" s="39" t="str">
        <f t="shared" si="25"/>
        <v/>
      </c>
      <c r="B277" s="129" t="str">
        <f t="shared" si="21"/>
        <v/>
      </c>
      <c r="C277" s="40" t="str">
        <f t="shared" si="26"/>
        <v/>
      </c>
      <c r="D277" s="40" t="str">
        <f t="shared" si="22"/>
        <v/>
      </c>
      <c r="E277" s="40" t="str">
        <f t="shared" si="23"/>
        <v/>
      </c>
      <c r="F277" s="40" t="str">
        <f t="shared" si="24"/>
        <v/>
      </c>
      <c r="G277" s="40" t="str">
        <f t="shared" si="27"/>
        <v/>
      </c>
    </row>
    <row r="278" spans="1:7" x14ac:dyDescent="0.2">
      <c r="A278" s="39" t="str">
        <f t="shared" si="25"/>
        <v/>
      </c>
      <c r="B278" s="129" t="str">
        <f t="shared" ref="B278:B326" si="28">Show.Date</f>
        <v/>
      </c>
      <c r="C278" s="40" t="str">
        <f t="shared" si="26"/>
        <v/>
      </c>
      <c r="D278" s="40" t="str">
        <f t="shared" ref="D278:D326" si="29">Interest</f>
        <v/>
      </c>
      <c r="E278" s="40" t="str">
        <f t="shared" ref="E278:E326" si="30">Principal</f>
        <v/>
      </c>
      <c r="F278" s="40" t="str">
        <f t="shared" ref="F278:F326" si="31">Ending.Balance</f>
        <v/>
      </c>
      <c r="G278" s="40" t="str">
        <f t="shared" si="27"/>
        <v/>
      </c>
    </row>
    <row r="279" spans="1:7" x14ac:dyDescent="0.2">
      <c r="A279" s="39" t="str">
        <f t="shared" ref="A279:A326" si="32">payment.Num</f>
        <v/>
      </c>
      <c r="B279" s="129" t="str">
        <f t="shared" si="28"/>
        <v/>
      </c>
      <c r="C279" s="40" t="str">
        <f t="shared" ref="C279:C326" si="33">Beg.Bal</f>
        <v/>
      </c>
      <c r="D279" s="40" t="str">
        <f t="shared" si="29"/>
        <v/>
      </c>
      <c r="E279" s="40" t="str">
        <f t="shared" si="30"/>
        <v/>
      </c>
      <c r="F279" s="40" t="str">
        <f t="shared" si="31"/>
        <v/>
      </c>
      <c r="G279" s="40" t="str">
        <f t="shared" ref="G279:G326" si="34">Cum.Interest</f>
        <v/>
      </c>
    </row>
    <row r="280" spans="1:7" x14ac:dyDescent="0.2">
      <c r="A280" s="39" t="str">
        <f t="shared" si="32"/>
        <v/>
      </c>
      <c r="B280" s="129" t="str">
        <f t="shared" si="28"/>
        <v/>
      </c>
      <c r="C280" s="40" t="str">
        <f t="shared" si="33"/>
        <v/>
      </c>
      <c r="D280" s="40" t="str">
        <f t="shared" si="29"/>
        <v/>
      </c>
      <c r="E280" s="40" t="str">
        <f t="shared" si="30"/>
        <v/>
      </c>
      <c r="F280" s="40" t="str">
        <f t="shared" si="31"/>
        <v/>
      </c>
      <c r="G280" s="40" t="str">
        <f t="shared" si="34"/>
        <v/>
      </c>
    </row>
    <row r="281" spans="1:7" x14ac:dyDescent="0.2">
      <c r="A281" s="39" t="str">
        <f t="shared" si="32"/>
        <v/>
      </c>
      <c r="B281" s="129" t="str">
        <f t="shared" si="28"/>
        <v/>
      </c>
      <c r="C281" s="40" t="str">
        <f t="shared" si="33"/>
        <v/>
      </c>
      <c r="D281" s="40" t="str">
        <f t="shared" si="29"/>
        <v/>
      </c>
      <c r="E281" s="40" t="str">
        <f t="shared" si="30"/>
        <v/>
      </c>
      <c r="F281" s="40" t="str">
        <f t="shared" si="31"/>
        <v/>
      </c>
      <c r="G281" s="40" t="str">
        <f t="shared" si="34"/>
        <v/>
      </c>
    </row>
    <row r="282" spans="1:7" x14ac:dyDescent="0.2">
      <c r="A282" s="39" t="str">
        <f t="shared" si="32"/>
        <v/>
      </c>
      <c r="B282" s="129" t="str">
        <f t="shared" si="28"/>
        <v/>
      </c>
      <c r="C282" s="40" t="str">
        <f t="shared" si="33"/>
        <v/>
      </c>
      <c r="D282" s="40" t="str">
        <f t="shared" si="29"/>
        <v/>
      </c>
      <c r="E282" s="40" t="str">
        <f t="shared" si="30"/>
        <v/>
      </c>
      <c r="F282" s="40" t="str">
        <f t="shared" si="31"/>
        <v/>
      </c>
      <c r="G282" s="40" t="str">
        <f t="shared" si="34"/>
        <v/>
      </c>
    </row>
    <row r="283" spans="1:7" x14ac:dyDescent="0.2">
      <c r="A283" s="39" t="str">
        <f t="shared" si="32"/>
        <v/>
      </c>
      <c r="B283" s="129" t="str">
        <f t="shared" si="28"/>
        <v/>
      </c>
      <c r="C283" s="40" t="str">
        <f t="shared" si="33"/>
        <v/>
      </c>
      <c r="D283" s="40" t="str">
        <f t="shared" si="29"/>
        <v/>
      </c>
      <c r="E283" s="40" t="str">
        <f t="shared" si="30"/>
        <v/>
      </c>
      <c r="F283" s="40" t="str">
        <f t="shared" si="31"/>
        <v/>
      </c>
      <c r="G283" s="40" t="str">
        <f t="shared" si="34"/>
        <v/>
      </c>
    </row>
    <row r="284" spans="1:7" x14ac:dyDescent="0.2">
      <c r="A284" s="39" t="str">
        <f t="shared" si="32"/>
        <v/>
      </c>
      <c r="B284" s="129" t="str">
        <f t="shared" si="28"/>
        <v/>
      </c>
      <c r="C284" s="40" t="str">
        <f t="shared" si="33"/>
        <v/>
      </c>
      <c r="D284" s="40" t="str">
        <f t="shared" si="29"/>
        <v/>
      </c>
      <c r="E284" s="40" t="str">
        <f t="shared" si="30"/>
        <v/>
      </c>
      <c r="F284" s="40" t="str">
        <f t="shared" si="31"/>
        <v/>
      </c>
      <c r="G284" s="40" t="str">
        <f t="shared" si="34"/>
        <v/>
      </c>
    </row>
    <row r="285" spans="1:7" x14ac:dyDescent="0.2">
      <c r="A285" s="39" t="str">
        <f t="shared" si="32"/>
        <v/>
      </c>
      <c r="B285" s="129" t="str">
        <f t="shared" si="28"/>
        <v/>
      </c>
      <c r="C285" s="40" t="str">
        <f t="shared" si="33"/>
        <v/>
      </c>
      <c r="D285" s="40" t="str">
        <f t="shared" si="29"/>
        <v/>
      </c>
      <c r="E285" s="40" t="str">
        <f t="shared" si="30"/>
        <v/>
      </c>
      <c r="F285" s="40" t="str">
        <f t="shared" si="31"/>
        <v/>
      </c>
      <c r="G285" s="40" t="str">
        <f t="shared" si="34"/>
        <v/>
      </c>
    </row>
    <row r="286" spans="1:7" x14ac:dyDescent="0.2">
      <c r="A286" s="39" t="str">
        <f t="shared" si="32"/>
        <v/>
      </c>
      <c r="B286" s="129" t="str">
        <f t="shared" si="28"/>
        <v/>
      </c>
      <c r="C286" s="40" t="str">
        <f t="shared" si="33"/>
        <v/>
      </c>
      <c r="D286" s="40" t="str">
        <f t="shared" si="29"/>
        <v/>
      </c>
      <c r="E286" s="40" t="str">
        <f t="shared" si="30"/>
        <v/>
      </c>
      <c r="F286" s="40" t="str">
        <f t="shared" si="31"/>
        <v/>
      </c>
      <c r="G286" s="40" t="str">
        <f t="shared" si="34"/>
        <v/>
      </c>
    </row>
    <row r="287" spans="1:7" x14ac:dyDescent="0.2">
      <c r="A287" s="39" t="str">
        <f t="shared" si="32"/>
        <v/>
      </c>
      <c r="B287" s="129" t="str">
        <f t="shared" si="28"/>
        <v/>
      </c>
      <c r="C287" s="40" t="str">
        <f t="shared" si="33"/>
        <v/>
      </c>
      <c r="D287" s="40" t="str">
        <f t="shared" si="29"/>
        <v/>
      </c>
      <c r="E287" s="40" t="str">
        <f t="shared" si="30"/>
        <v/>
      </c>
      <c r="F287" s="40" t="str">
        <f t="shared" si="31"/>
        <v/>
      </c>
      <c r="G287" s="40" t="str">
        <f t="shared" si="34"/>
        <v/>
      </c>
    </row>
    <row r="288" spans="1:7" x14ac:dyDescent="0.2">
      <c r="A288" s="39" t="str">
        <f t="shared" si="32"/>
        <v/>
      </c>
      <c r="B288" s="129" t="str">
        <f t="shared" si="28"/>
        <v/>
      </c>
      <c r="C288" s="40" t="str">
        <f t="shared" si="33"/>
        <v/>
      </c>
      <c r="D288" s="40" t="str">
        <f t="shared" si="29"/>
        <v/>
      </c>
      <c r="E288" s="40" t="str">
        <f t="shared" si="30"/>
        <v/>
      </c>
      <c r="F288" s="40" t="str">
        <f t="shared" si="31"/>
        <v/>
      </c>
      <c r="G288" s="40" t="str">
        <f t="shared" si="34"/>
        <v/>
      </c>
    </row>
    <row r="289" spans="1:7" x14ac:dyDescent="0.2">
      <c r="A289" s="39" t="str">
        <f t="shared" si="32"/>
        <v/>
      </c>
      <c r="B289" s="129" t="str">
        <f t="shared" si="28"/>
        <v/>
      </c>
      <c r="C289" s="40" t="str">
        <f t="shared" si="33"/>
        <v/>
      </c>
      <c r="D289" s="40" t="str">
        <f t="shared" si="29"/>
        <v/>
      </c>
      <c r="E289" s="40" t="str">
        <f t="shared" si="30"/>
        <v/>
      </c>
      <c r="F289" s="40" t="str">
        <f t="shared" si="31"/>
        <v/>
      </c>
      <c r="G289" s="40" t="str">
        <f t="shared" si="34"/>
        <v/>
      </c>
    </row>
    <row r="290" spans="1:7" x14ac:dyDescent="0.2">
      <c r="A290" s="39" t="str">
        <f t="shared" si="32"/>
        <v/>
      </c>
      <c r="B290" s="129" t="str">
        <f t="shared" si="28"/>
        <v/>
      </c>
      <c r="C290" s="40" t="str">
        <f t="shared" si="33"/>
        <v/>
      </c>
      <c r="D290" s="40" t="str">
        <f t="shared" si="29"/>
        <v/>
      </c>
      <c r="E290" s="40" t="str">
        <f t="shared" si="30"/>
        <v/>
      </c>
      <c r="F290" s="40" t="str">
        <f t="shared" si="31"/>
        <v/>
      </c>
      <c r="G290" s="40" t="str">
        <f t="shared" si="34"/>
        <v/>
      </c>
    </row>
    <row r="291" spans="1:7" x14ac:dyDescent="0.2">
      <c r="A291" s="39" t="str">
        <f t="shared" si="32"/>
        <v/>
      </c>
      <c r="B291" s="129" t="str">
        <f t="shared" si="28"/>
        <v/>
      </c>
      <c r="C291" s="40" t="str">
        <f t="shared" si="33"/>
        <v/>
      </c>
      <c r="D291" s="40" t="str">
        <f t="shared" si="29"/>
        <v/>
      </c>
      <c r="E291" s="40" t="str">
        <f t="shared" si="30"/>
        <v/>
      </c>
      <c r="F291" s="40" t="str">
        <f t="shared" si="31"/>
        <v/>
      </c>
      <c r="G291" s="40" t="str">
        <f t="shared" si="34"/>
        <v/>
      </c>
    </row>
    <row r="292" spans="1:7" x14ac:dyDescent="0.2">
      <c r="A292" s="39" t="str">
        <f t="shared" si="32"/>
        <v/>
      </c>
      <c r="B292" s="129" t="str">
        <f t="shared" si="28"/>
        <v/>
      </c>
      <c r="C292" s="40" t="str">
        <f t="shared" si="33"/>
        <v/>
      </c>
      <c r="D292" s="40" t="str">
        <f t="shared" si="29"/>
        <v/>
      </c>
      <c r="E292" s="40" t="str">
        <f t="shared" si="30"/>
        <v/>
      </c>
      <c r="F292" s="40" t="str">
        <f t="shared" si="31"/>
        <v/>
      </c>
      <c r="G292" s="40" t="str">
        <f t="shared" si="34"/>
        <v/>
      </c>
    </row>
    <row r="293" spans="1:7" x14ac:dyDescent="0.2">
      <c r="A293" s="39" t="str">
        <f t="shared" si="32"/>
        <v/>
      </c>
      <c r="B293" s="129" t="str">
        <f t="shared" si="28"/>
        <v/>
      </c>
      <c r="C293" s="40" t="str">
        <f t="shared" si="33"/>
        <v/>
      </c>
      <c r="D293" s="40" t="str">
        <f t="shared" si="29"/>
        <v/>
      </c>
      <c r="E293" s="40" t="str">
        <f t="shared" si="30"/>
        <v/>
      </c>
      <c r="F293" s="40" t="str">
        <f t="shared" si="31"/>
        <v/>
      </c>
      <c r="G293" s="40" t="str">
        <f t="shared" si="34"/>
        <v/>
      </c>
    </row>
    <row r="294" spans="1:7" x14ac:dyDescent="0.2">
      <c r="A294" s="39" t="str">
        <f t="shared" si="32"/>
        <v/>
      </c>
      <c r="B294" s="129" t="str">
        <f t="shared" si="28"/>
        <v/>
      </c>
      <c r="C294" s="40" t="str">
        <f t="shared" si="33"/>
        <v/>
      </c>
      <c r="D294" s="40" t="str">
        <f t="shared" si="29"/>
        <v/>
      </c>
      <c r="E294" s="40" t="str">
        <f t="shared" si="30"/>
        <v/>
      </c>
      <c r="F294" s="40" t="str">
        <f t="shared" si="31"/>
        <v/>
      </c>
      <c r="G294" s="40" t="str">
        <f t="shared" si="34"/>
        <v/>
      </c>
    </row>
    <row r="295" spans="1:7" x14ac:dyDescent="0.2">
      <c r="A295" s="39" t="str">
        <f t="shared" si="32"/>
        <v/>
      </c>
      <c r="B295" s="129" t="str">
        <f t="shared" si="28"/>
        <v/>
      </c>
      <c r="C295" s="40" t="str">
        <f t="shared" si="33"/>
        <v/>
      </c>
      <c r="D295" s="40" t="str">
        <f t="shared" si="29"/>
        <v/>
      </c>
      <c r="E295" s="40" t="str">
        <f t="shared" si="30"/>
        <v/>
      </c>
      <c r="F295" s="40" t="str">
        <f t="shared" si="31"/>
        <v/>
      </c>
      <c r="G295" s="40" t="str">
        <f t="shared" si="34"/>
        <v/>
      </c>
    </row>
    <row r="296" spans="1:7" x14ac:dyDescent="0.2">
      <c r="A296" s="39" t="str">
        <f t="shared" si="32"/>
        <v/>
      </c>
      <c r="B296" s="129" t="str">
        <f t="shared" si="28"/>
        <v/>
      </c>
      <c r="C296" s="40" t="str">
        <f t="shared" si="33"/>
        <v/>
      </c>
      <c r="D296" s="40" t="str">
        <f t="shared" si="29"/>
        <v/>
      </c>
      <c r="E296" s="40" t="str">
        <f t="shared" si="30"/>
        <v/>
      </c>
      <c r="F296" s="40" t="str">
        <f t="shared" si="31"/>
        <v/>
      </c>
      <c r="G296" s="40" t="str">
        <f t="shared" si="34"/>
        <v/>
      </c>
    </row>
    <row r="297" spans="1:7" x14ac:dyDescent="0.2">
      <c r="A297" s="39" t="str">
        <f t="shared" si="32"/>
        <v/>
      </c>
      <c r="B297" s="129" t="str">
        <f t="shared" si="28"/>
        <v/>
      </c>
      <c r="C297" s="40" t="str">
        <f t="shared" si="33"/>
        <v/>
      </c>
      <c r="D297" s="40" t="str">
        <f t="shared" si="29"/>
        <v/>
      </c>
      <c r="E297" s="40" t="str">
        <f t="shared" si="30"/>
        <v/>
      </c>
      <c r="F297" s="40" t="str">
        <f t="shared" si="31"/>
        <v/>
      </c>
      <c r="G297" s="40" t="str">
        <f t="shared" si="34"/>
        <v/>
      </c>
    </row>
    <row r="298" spans="1:7" x14ac:dyDescent="0.2">
      <c r="A298" s="39" t="str">
        <f t="shared" si="32"/>
        <v/>
      </c>
      <c r="B298" s="129" t="str">
        <f t="shared" si="28"/>
        <v/>
      </c>
      <c r="C298" s="40" t="str">
        <f t="shared" si="33"/>
        <v/>
      </c>
      <c r="D298" s="40" t="str">
        <f t="shared" si="29"/>
        <v/>
      </c>
      <c r="E298" s="40" t="str">
        <f t="shared" si="30"/>
        <v/>
      </c>
      <c r="F298" s="40" t="str">
        <f t="shared" si="31"/>
        <v/>
      </c>
      <c r="G298" s="40" t="str">
        <f t="shared" si="34"/>
        <v/>
      </c>
    </row>
    <row r="299" spans="1:7" x14ac:dyDescent="0.2">
      <c r="A299" s="39" t="str">
        <f t="shared" si="32"/>
        <v/>
      </c>
      <c r="B299" s="129" t="str">
        <f t="shared" si="28"/>
        <v/>
      </c>
      <c r="C299" s="40" t="str">
        <f t="shared" si="33"/>
        <v/>
      </c>
      <c r="D299" s="40" t="str">
        <f t="shared" si="29"/>
        <v/>
      </c>
      <c r="E299" s="40" t="str">
        <f t="shared" si="30"/>
        <v/>
      </c>
      <c r="F299" s="40" t="str">
        <f t="shared" si="31"/>
        <v/>
      </c>
      <c r="G299" s="40" t="str">
        <f t="shared" si="34"/>
        <v/>
      </c>
    </row>
    <row r="300" spans="1:7" x14ac:dyDescent="0.2">
      <c r="A300" s="39" t="str">
        <f t="shared" si="32"/>
        <v/>
      </c>
      <c r="B300" s="129" t="str">
        <f t="shared" si="28"/>
        <v/>
      </c>
      <c r="C300" s="40" t="str">
        <f t="shared" si="33"/>
        <v/>
      </c>
      <c r="D300" s="40" t="str">
        <f t="shared" si="29"/>
        <v/>
      </c>
      <c r="E300" s="40" t="str">
        <f t="shared" si="30"/>
        <v/>
      </c>
      <c r="F300" s="40" t="str">
        <f t="shared" si="31"/>
        <v/>
      </c>
      <c r="G300" s="40" t="str">
        <f t="shared" si="34"/>
        <v/>
      </c>
    </row>
    <row r="301" spans="1:7" x14ac:dyDescent="0.2">
      <c r="A301" s="39" t="str">
        <f t="shared" si="32"/>
        <v/>
      </c>
      <c r="B301" s="129" t="str">
        <f t="shared" si="28"/>
        <v/>
      </c>
      <c r="C301" s="40" t="str">
        <f t="shared" si="33"/>
        <v/>
      </c>
      <c r="D301" s="40" t="str">
        <f t="shared" si="29"/>
        <v/>
      </c>
      <c r="E301" s="40" t="str">
        <f t="shared" si="30"/>
        <v/>
      </c>
      <c r="F301" s="40" t="str">
        <f t="shared" si="31"/>
        <v/>
      </c>
      <c r="G301" s="40" t="str">
        <f t="shared" si="34"/>
        <v/>
      </c>
    </row>
    <row r="302" spans="1:7" x14ac:dyDescent="0.2">
      <c r="A302" s="39" t="str">
        <f t="shared" si="32"/>
        <v/>
      </c>
      <c r="B302" s="129" t="str">
        <f t="shared" si="28"/>
        <v/>
      </c>
      <c r="C302" s="40" t="str">
        <f t="shared" si="33"/>
        <v/>
      </c>
      <c r="D302" s="40" t="str">
        <f t="shared" si="29"/>
        <v/>
      </c>
      <c r="E302" s="40" t="str">
        <f t="shared" si="30"/>
        <v/>
      </c>
      <c r="F302" s="40" t="str">
        <f t="shared" si="31"/>
        <v/>
      </c>
      <c r="G302" s="40" t="str">
        <f t="shared" si="34"/>
        <v/>
      </c>
    </row>
    <row r="303" spans="1:7" x14ac:dyDescent="0.2">
      <c r="A303" s="39" t="str">
        <f t="shared" si="32"/>
        <v/>
      </c>
      <c r="B303" s="129" t="str">
        <f t="shared" si="28"/>
        <v/>
      </c>
      <c r="C303" s="40" t="str">
        <f t="shared" si="33"/>
        <v/>
      </c>
      <c r="D303" s="40" t="str">
        <f t="shared" si="29"/>
        <v/>
      </c>
      <c r="E303" s="40" t="str">
        <f t="shared" si="30"/>
        <v/>
      </c>
      <c r="F303" s="40" t="str">
        <f t="shared" si="31"/>
        <v/>
      </c>
      <c r="G303" s="40" t="str">
        <f t="shared" si="34"/>
        <v/>
      </c>
    </row>
    <row r="304" spans="1:7" x14ac:dyDescent="0.2">
      <c r="A304" s="39" t="str">
        <f t="shared" si="32"/>
        <v/>
      </c>
      <c r="B304" s="129" t="str">
        <f t="shared" si="28"/>
        <v/>
      </c>
      <c r="C304" s="40" t="str">
        <f t="shared" si="33"/>
        <v/>
      </c>
      <c r="D304" s="40" t="str">
        <f t="shared" si="29"/>
        <v/>
      </c>
      <c r="E304" s="40" t="str">
        <f t="shared" si="30"/>
        <v/>
      </c>
      <c r="F304" s="40" t="str">
        <f t="shared" si="31"/>
        <v/>
      </c>
      <c r="G304" s="40" t="str">
        <f t="shared" si="34"/>
        <v/>
      </c>
    </row>
    <row r="305" spans="1:7" x14ac:dyDescent="0.2">
      <c r="A305" s="39" t="str">
        <f t="shared" si="32"/>
        <v/>
      </c>
      <c r="B305" s="129" t="str">
        <f t="shared" si="28"/>
        <v/>
      </c>
      <c r="C305" s="40" t="str">
        <f t="shared" si="33"/>
        <v/>
      </c>
      <c r="D305" s="40" t="str">
        <f t="shared" si="29"/>
        <v/>
      </c>
      <c r="E305" s="40" t="str">
        <f t="shared" si="30"/>
        <v/>
      </c>
      <c r="F305" s="40" t="str">
        <f t="shared" si="31"/>
        <v/>
      </c>
      <c r="G305" s="40" t="str">
        <f t="shared" si="34"/>
        <v/>
      </c>
    </row>
    <row r="306" spans="1:7" x14ac:dyDescent="0.2">
      <c r="A306" s="39" t="str">
        <f t="shared" si="32"/>
        <v/>
      </c>
      <c r="B306" s="129" t="str">
        <f t="shared" si="28"/>
        <v/>
      </c>
      <c r="C306" s="40" t="str">
        <f t="shared" si="33"/>
        <v/>
      </c>
      <c r="D306" s="40" t="str">
        <f t="shared" si="29"/>
        <v/>
      </c>
      <c r="E306" s="40" t="str">
        <f t="shared" si="30"/>
        <v/>
      </c>
      <c r="F306" s="40" t="str">
        <f t="shared" si="31"/>
        <v/>
      </c>
      <c r="G306" s="40" t="str">
        <f t="shared" si="34"/>
        <v/>
      </c>
    </row>
    <row r="307" spans="1:7" x14ac:dyDescent="0.2">
      <c r="A307" s="39" t="str">
        <f t="shared" si="32"/>
        <v/>
      </c>
      <c r="B307" s="129" t="str">
        <f t="shared" si="28"/>
        <v/>
      </c>
      <c r="C307" s="40" t="str">
        <f t="shared" si="33"/>
        <v/>
      </c>
      <c r="D307" s="40" t="str">
        <f t="shared" si="29"/>
        <v/>
      </c>
      <c r="E307" s="40" t="str">
        <f t="shared" si="30"/>
        <v/>
      </c>
      <c r="F307" s="40" t="str">
        <f t="shared" si="31"/>
        <v/>
      </c>
      <c r="G307" s="40" t="str">
        <f t="shared" si="34"/>
        <v/>
      </c>
    </row>
    <row r="308" spans="1:7" x14ac:dyDescent="0.2">
      <c r="A308" s="39" t="str">
        <f t="shared" si="32"/>
        <v/>
      </c>
      <c r="B308" s="129" t="str">
        <f t="shared" si="28"/>
        <v/>
      </c>
      <c r="C308" s="40" t="str">
        <f t="shared" si="33"/>
        <v/>
      </c>
      <c r="D308" s="40" t="str">
        <f t="shared" si="29"/>
        <v/>
      </c>
      <c r="E308" s="40" t="str">
        <f t="shared" si="30"/>
        <v/>
      </c>
      <c r="F308" s="40" t="str">
        <f t="shared" si="31"/>
        <v/>
      </c>
      <c r="G308" s="40" t="str">
        <f t="shared" si="34"/>
        <v/>
      </c>
    </row>
    <row r="309" spans="1:7" x14ac:dyDescent="0.2">
      <c r="A309" s="39" t="str">
        <f t="shared" si="32"/>
        <v/>
      </c>
      <c r="B309" s="129" t="str">
        <f t="shared" si="28"/>
        <v/>
      </c>
      <c r="C309" s="40" t="str">
        <f t="shared" si="33"/>
        <v/>
      </c>
      <c r="D309" s="40" t="str">
        <f t="shared" si="29"/>
        <v/>
      </c>
      <c r="E309" s="40" t="str">
        <f t="shared" si="30"/>
        <v/>
      </c>
      <c r="F309" s="40" t="str">
        <f t="shared" si="31"/>
        <v/>
      </c>
      <c r="G309" s="40" t="str">
        <f t="shared" si="34"/>
        <v/>
      </c>
    </row>
    <row r="310" spans="1:7" x14ac:dyDescent="0.2">
      <c r="A310" s="39" t="str">
        <f t="shared" si="32"/>
        <v/>
      </c>
      <c r="B310" s="129" t="str">
        <f t="shared" si="28"/>
        <v/>
      </c>
      <c r="C310" s="40" t="str">
        <f t="shared" si="33"/>
        <v/>
      </c>
      <c r="D310" s="40" t="str">
        <f t="shared" si="29"/>
        <v/>
      </c>
      <c r="E310" s="40" t="str">
        <f t="shared" si="30"/>
        <v/>
      </c>
      <c r="F310" s="40" t="str">
        <f t="shared" si="31"/>
        <v/>
      </c>
      <c r="G310" s="40" t="str">
        <f t="shared" si="34"/>
        <v/>
      </c>
    </row>
    <row r="311" spans="1:7" x14ac:dyDescent="0.2">
      <c r="A311" s="39" t="str">
        <f t="shared" si="32"/>
        <v/>
      </c>
      <c r="B311" s="129" t="str">
        <f t="shared" si="28"/>
        <v/>
      </c>
      <c r="C311" s="40" t="str">
        <f t="shared" si="33"/>
        <v/>
      </c>
      <c r="D311" s="40" t="str">
        <f t="shared" si="29"/>
        <v/>
      </c>
      <c r="E311" s="40" t="str">
        <f t="shared" si="30"/>
        <v/>
      </c>
      <c r="F311" s="40" t="str">
        <f t="shared" si="31"/>
        <v/>
      </c>
      <c r="G311" s="40" t="str">
        <f t="shared" si="34"/>
        <v/>
      </c>
    </row>
    <row r="312" spans="1:7" x14ac:dyDescent="0.2">
      <c r="A312" s="39" t="str">
        <f t="shared" si="32"/>
        <v/>
      </c>
      <c r="B312" s="129" t="str">
        <f t="shared" si="28"/>
        <v/>
      </c>
      <c r="C312" s="40" t="str">
        <f t="shared" si="33"/>
        <v/>
      </c>
      <c r="D312" s="40" t="str">
        <f t="shared" si="29"/>
        <v/>
      </c>
      <c r="E312" s="40" t="str">
        <f t="shared" si="30"/>
        <v/>
      </c>
      <c r="F312" s="40" t="str">
        <f t="shared" si="31"/>
        <v/>
      </c>
      <c r="G312" s="40" t="str">
        <f t="shared" si="34"/>
        <v/>
      </c>
    </row>
    <row r="313" spans="1:7" x14ac:dyDescent="0.2">
      <c r="A313" s="39" t="str">
        <f t="shared" si="32"/>
        <v/>
      </c>
      <c r="B313" s="129" t="str">
        <f t="shared" si="28"/>
        <v/>
      </c>
      <c r="C313" s="40" t="str">
        <f t="shared" si="33"/>
        <v/>
      </c>
      <c r="D313" s="40" t="str">
        <f t="shared" si="29"/>
        <v/>
      </c>
      <c r="E313" s="40" t="str">
        <f t="shared" si="30"/>
        <v/>
      </c>
      <c r="F313" s="40" t="str">
        <f t="shared" si="31"/>
        <v/>
      </c>
      <c r="G313" s="40" t="str">
        <f t="shared" si="34"/>
        <v/>
      </c>
    </row>
    <row r="314" spans="1:7" x14ac:dyDescent="0.2">
      <c r="A314" s="39" t="str">
        <f t="shared" si="32"/>
        <v/>
      </c>
      <c r="B314" s="129" t="str">
        <f t="shared" si="28"/>
        <v/>
      </c>
      <c r="C314" s="40" t="str">
        <f t="shared" si="33"/>
        <v/>
      </c>
      <c r="D314" s="40" t="str">
        <f t="shared" si="29"/>
        <v/>
      </c>
      <c r="E314" s="40" t="str">
        <f t="shared" si="30"/>
        <v/>
      </c>
      <c r="F314" s="40" t="str">
        <f t="shared" si="31"/>
        <v/>
      </c>
      <c r="G314" s="40" t="str">
        <f t="shared" si="34"/>
        <v/>
      </c>
    </row>
    <row r="315" spans="1:7" x14ac:dyDescent="0.2">
      <c r="A315" s="39" t="str">
        <f t="shared" si="32"/>
        <v/>
      </c>
      <c r="B315" s="129" t="str">
        <f t="shared" si="28"/>
        <v/>
      </c>
      <c r="C315" s="40" t="str">
        <f t="shared" si="33"/>
        <v/>
      </c>
      <c r="D315" s="40" t="str">
        <f t="shared" si="29"/>
        <v/>
      </c>
      <c r="E315" s="40" t="str">
        <f t="shared" si="30"/>
        <v/>
      </c>
      <c r="F315" s="40" t="str">
        <f t="shared" si="31"/>
        <v/>
      </c>
      <c r="G315" s="40" t="str">
        <f t="shared" si="34"/>
        <v/>
      </c>
    </row>
    <row r="316" spans="1:7" x14ac:dyDescent="0.2">
      <c r="A316" s="39" t="str">
        <f t="shared" si="32"/>
        <v/>
      </c>
      <c r="B316" s="129" t="str">
        <f t="shared" si="28"/>
        <v/>
      </c>
      <c r="C316" s="40" t="str">
        <f t="shared" si="33"/>
        <v/>
      </c>
      <c r="D316" s="40" t="str">
        <f t="shared" si="29"/>
        <v/>
      </c>
      <c r="E316" s="40" t="str">
        <f t="shared" si="30"/>
        <v/>
      </c>
      <c r="F316" s="40" t="str">
        <f t="shared" si="31"/>
        <v/>
      </c>
      <c r="G316" s="40" t="str">
        <f t="shared" si="34"/>
        <v/>
      </c>
    </row>
    <row r="317" spans="1:7" x14ac:dyDescent="0.2">
      <c r="A317" s="39" t="str">
        <f t="shared" si="32"/>
        <v/>
      </c>
      <c r="B317" s="129" t="str">
        <f t="shared" si="28"/>
        <v/>
      </c>
      <c r="C317" s="40" t="str">
        <f t="shared" si="33"/>
        <v/>
      </c>
      <c r="D317" s="40" t="str">
        <f t="shared" si="29"/>
        <v/>
      </c>
      <c r="E317" s="40" t="str">
        <f t="shared" si="30"/>
        <v/>
      </c>
      <c r="F317" s="40" t="str">
        <f t="shared" si="31"/>
        <v/>
      </c>
      <c r="G317" s="40" t="str">
        <f t="shared" si="34"/>
        <v/>
      </c>
    </row>
    <row r="318" spans="1:7" x14ac:dyDescent="0.2">
      <c r="A318" s="39" t="str">
        <f t="shared" si="32"/>
        <v/>
      </c>
      <c r="B318" s="129" t="str">
        <f t="shared" si="28"/>
        <v/>
      </c>
      <c r="C318" s="40" t="str">
        <f t="shared" si="33"/>
        <v/>
      </c>
      <c r="D318" s="40" t="str">
        <f t="shared" si="29"/>
        <v/>
      </c>
      <c r="E318" s="40" t="str">
        <f t="shared" si="30"/>
        <v/>
      </c>
      <c r="F318" s="40" t="str">
        <f t="shared" si="31"/>
        <v/>
      </c>
      <c r="G318" s="40" t="str">
        <f t="shared" si="34"/>
        <v/>
      </c>
    </row>
    <row r="319" spans="1:7" x14ac:dyDescent="0.2">
      <c r="A319" s="39" t="str">
        <f t="shared" si="32"/>
        <v/>
      </c>
      <c r="B319" s="129" t="str">
        <f t="shared" si="28"/>
        <v/>
      </c>
      <c r="C319" s="40" t="str">
        <f t="shared" si="33"/>
        <v/>
      </c>
      <c r="D319" s="40" t="str">
        <f t="shared" si="29"/>
        <v/>
      </c>
      <c r="E319" s="40" t="str">
        <f t="shared" si="30"/>
        <v/>
      </c>
      <c r="F319" s="40" t="str">
        <f t="shared" si="31"/>
        <v/>
      </c>
      <c r="G319" s="40" t="str">
        <f t="shared" si="34"/>
        <v/>
      </c>
    </row>
    <row r="320" spans="1:7" x14ac:dyDescent="0.2">
      <c r="A320" s="39" t="str">
        <f t="shared" si="32"/>
        <v/>
      </c>
      <c r="B320" s="129" t="str">
        <f t="shared" si="28"/>
        <v/>
      </c>
      <c r="C320" s="40" t="str">
        <f t="shared" si="33"/>
        <v/>
      </c>
      <c r="D320" s="40" t="str">
        <f t="shared" si="29"/>
        <v/>
      </c>
      <c r="E320" s="40" t="str">
        <f t="shared" si="30"/>
        <v/>
      </c>
      <c r="F320" s="40" t="str">
        <f t="shared" si="31"/>
        <v/>
      </c>
      <c r="G320" s="40" t="str">
        <f t="shared" si="34"/>
        <v/>
      </c>
    </row>
    <row r="321" spans="1:7" x14ac:dyDescent="0.2">
      <c r="A321" s="39" t="str">
        <f t="shared" si="32"/>
        <v/>
      </c>
      <c r="B321" s="129" t="str">
        <f t="shared" si="28"/>
        <v/>
      </c>
      <c r="C321" s="40" t="str">
        <f t="shared" si="33"/>
        <v/>
      </c>
      <c r="D321" s="40" t="str">
        <f t="shared" si="29"/>
        <v/>
      </c>
      <c r="E321" s="40" t="str">
        <f t="shared" si="30"/>
        <v/>
      </c>
      <c r="F321" s="40" t="str">
        <f t="shared" si="31"/>
        <v/>
      </c>
      <c r="G321" s="40" t="str">
        <f t="shared" si="34"/>
        <v/>
      </c>
    </row>
    <row r="322" spans="1:7" x14ac:dyDescent="0.2">
      <c r="A322" s="39" t="str">
        <f t="shared" si="32"/>
        <v/>
      </c>
      <c r="B322" s="129" t="str">
        <f t="shared" si="28"/>
        <v/>
      </c>
      <c r="C322" s="40" t="str">
        <f t="shared" si="33"/>
        <v/>
      </c>
      <c r="D322" s="40" t="str">
        <f t="shared" si="29"/>
        <v/>
      </c>
      <c r="E322" s="40" t="str">
        <f t="shared" si="30"/>
        <v/>
      </c>
      <c r="F322" s="40" t="str">
        <f t="shared" si="31"/>
        <v/>
      </c>
      <c r="G322" s="40" t="str">
        <f t="shared" si="34"/>
        <v/>
      </c>
    </row>
    <row r="323" spans="1:7" x14ac:dyDescent="0.2">
      <c r="A323" s="39" t="str">
        <f t="shared" si="32"/>
        <v/>
      </c>
      <c r="B323" s="129" t="str">
        <f t="shared" si="28"/>
        <v/>
      </c>
      <c r="C323" s="40" t="str">
        <f t="shared" si="33"/>
        <v/>
      </c>
      <c r="D323" s="40" t="str">
        <f t="shared" si="29"/>
        <v/>
      </c>
      <c r="E323" s="40" t="str">
        <f t="shared" si="30"/>
        <v/>
      </c>
      <c r="F323" s="40" t="str">
        <f t="shared" si="31"/>
        <v/>
      </c>
      <c r="G323" s="40" t="str">
        <f t="shared" si="34"/>
        <v/>
      </c>
    </row>
    <row r="324" spans="1:7" x14ac:dyDescent="0.2">
      <c r="A324" s="39" t="str">
        <f t="shared" si="32"/>
        <v/>
      </c>
      <c r="B324" s="129" t="str">
        <f t="shared" si="28"/>
        <v/>
      </c>
      <c r="C324" s="40" t="str">
        <f t="shared" si="33"/>
        <v/>
      </c>
      <c r="D324" s="40" t="str">
        <f t="shared" si="29"/>
        <v/>
      </c>
      <c r="E324" s="40" t="str">
        <f t="shared" si="30"/>
        <v/>
      </c>
      <c r="F324" s="40" t="str">
        <f t="shared" si="31"/>
        <v/>
      </c>
      <c r="G324" s="40" t="str">
        <f t="shared" si="34"/>
        <v/>
      </c>
    </row>
    <row r="325" spans="1:7" x14ac:dyDescent="0.2">
      <c r="A325" s="39" t="str">
        <f t="shared" si="32"/>
        <v/>
      </c>
      <c r="B325" s="129" t="str">
        <f t="shared" si="28"/>
        <v/>
      </c>
      <c r="C325" s="40" t="str">
        <f t="shared" si="33"/>
        <v/>
      </c>
      <c r="D325" s="40" t="str">
        <f t="shared" si="29"/>
        <v/>
      </c>
      <c r="E325" s="40" t="str">
        <f t="shared" si="30"/>
        <v/>
      </c>
      <c r="F325" s="40" t="str">
        <f t="shared" si="31"/>
        <v/>
      </c>
      <c r="G325" s="40" t="str">
        <f t="shared" si="34"/>
        <v/>
      </c>
    </row>
    <row r="326" spans="1:7" x14ac:dyDescent="0.2">
      <c r="A326" s="39" t="str">
        <f t="shared" si="32"/>
        <v/>
      </c>
      <c r="B326" s="129" t="str">
        <f t="shared" si="28"/>
        <v/>
      </c>
      <c r="C326" s="40" t="str">
        <f t="shared" si="33"/>
        <v/>
      </c>
      <c r="D326" s="40" t="str">
        <f t="shared" si="29"/>
        <v/>
      </c>
      <c r="E326" s="40" t="str">
        <f t="shared" si="30"/>
        <v/>
      </c>
      <c r="F326" s="40" t="str">
        <f t="shared" si="31"/>
        <v/>
      </c>
      <c r="G326" s="40" t="str">
        <f t="shared" si="34"/>
        <v/>
      </c>
    </row>
  </sheetData>
  <sheetProtection sheet="1" objects="1" scenarios="1"/>
  <mergeCells count="3">
    <mergeCell ref="A2:D2"/>
    <mergeCell ref="A3:B3"/>
    <mergeCell ref="C3:F3"/>
  </mergeCells>
  <phoneticPr fontId="0" type="noConversion"/>
  <printOptions horizontalCentered="1"/>
  <pageMargins left="0.39370078740157483" right="0.35433070866141736" top="0.43307086614173229" bottom="0.31496062992125984" header="0.51181102362204722" footer="0.51181102362204722"/>
  <pageSetup scale="90" orientation="portrait" horizontalDpi="4294967292" verticalDpi="4294967292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26"/>
  <sheetViews>
    <sheetView workbookViewId="0">
      <selection activeCell="C7" sqref="C7"/>
    </sheetView>
  </sheetViews>
  <sheetFormatPr baseColWidth="10" defaultColWidth="13.7109375" defaultRowHeight="12.75" x14ac:dyDescent="0.2"/>
  <cols>
    <col min="1" max="1" width="12.42578125" style="38" customWidth="1"/>
    <col min="2" max="2" width="19.85546875" style="130" customWidth="1"/>
    <col min="3" max="3" width="15.42578125" style="38" customWidth="1"/>
    <col min="4" max="16384" width="13.7109375" style="38"/>
  </cols>
  <sheetData>
    <row r="1" spans="1:7" ht="18" x14ac:dyDescent="0.25">
      <c r="A1" s="288" t="s">
        <v>194</v>
      </c>
      <c r="B1" s="57"/>
      <c r="C1" s="55"/>
      <c r="D1" s="55"/>
      <c r="E1" s="55"/>
      <c r="F1" s="55"/>
      <c r="G1" s="55"/>
    </row>
    <row r="2" spans="1:7" ht="19.5" x14ac:dyDescent="0.35">
      <c r="A2" s="576" t="str">
        <f>Coût!$A$3</f>
        <v>Jos Bleau inc.</v>
      </c>
      <c r="B2" s="577"/>
      <c r="C2" s="578"/>
      <c r="D2" s="579"/>
      <c r="E2" s="55"/>
      <c r="F2" s="55"/>
      <c r="G2" s="55"/>
    </row>
    <row r="3" spans="1:7" ht="18.75" x14ac:dyDescent="0.3">
      <c r="A3" s="580" t="s">
        <v>178</v>
      </c>
      <c r="B3" s="585"/>
      <c r="C3" s="586" t="s">
        <v>280</v>
      </c>
      <c r="D3" s="587"/>
      <c r="E3" s="587"/>
      <c r="F3" s="587"/>
      <c r="G3" s="588"/>
    </row>
    <row r="4" spans="1:7" x14ac:dyDescent="0.2">
      <c r="A4" s="289" t="s">
        <v>43</v>
      </c>
      <c r="B4" s="290"/>
      <c r="C4" s="291"/>
      <c r="D4" s="292"/>
      <c r="E4" s="293" t="s">
        <v>44</v>
      </c>
      <c r="F4" s="294"/>
      <c r="G4" s="294"/>
    </row>
    <row r="5" spans="1:7" x14ac:dyDescent="0.2">
      <c r="A5" s="292"/>
      <c r="B5" s="295" t="s">
        <v>45</v>
      </c>
      <c r="C5" s="479">
        <v>0</v>
      </c>
      <c r="D5" s="292"/>
      <c r="E5" s="292"/>
      <c r="F5" s="295" t="s">
        <v>46</v>
      </c>
      <c r="G5" s="296"/>
    </row>
    <row r="6" spans="1:7" x14ac:dyDescent="0.2">
      <c r="A6" s="292"/>
      <c r="B6" s="295" t="s">
        <v>47</v>
      </c>
      <c r="C6" s="480">
        <v>0.12</v>
      </c>
      <c r="D6" s="292"/>
      <c r="E6" s="292"/>
      <c r="F6" s="295" t="s">
        <v>48</v>
      </c>
      <c r="G6" s="297">
        <v>1</v>
      </c>
    </row>
    <row r="7" spans="1:7" x14ac:dyDescent="0.2">
      <c r="A7" s="292"/>
      <c r="B7" s="295" t="s">
        <v>49</v>
      </c>
      <c r="C7" s="481">
        <v>5</v>
      </c>
      <c r="D7" s="292"/>
      <c r="E7" s="292"/>
      <c r="F7" s="292"/>
      <c r="G7" s="292"/>
    </row>
    <row r="8" spans="1:7" x14ac:dyDescent="0.2">
      <c r="A8" s="292"/>
      <c r="B8" s="295" t="s">
        <v>50</v>
      </c>
      <c r="C8" s="481">
        <v>12</v>
      </c>
      <c r="D8" s="292"/>
      <c r="E8" s="292"/>
      <c r="F8" s="292"/>
      <c r="G8" s="292"/>
    </row>
    <row r="9" spans="1:7" x14ac:dyDescent="0.2">
      <c r="A9" s="292"/>
      <c r="B9" s="295" t="s">
        <v>51</v>
      </c>
      <c r="C9" s="482">
        <v>36479</v>
      </c>
      <c r="D9" s="292"/>
      <c r="E9" s="292"/>
      <c r="F9" s="292"/>
      <c r="G9" s="292"/>
    </row>
    <row r="10" spans="1:7" x14ac:dyDescent="0.2">
      <c r="A10" s="292"/>
      <c r="B10" s="298"/>
      <c r="C10" s="299"/>
      <c r="D10" s="292"/>
      <c r="E10" s="292"/>
      <c r="F10" s="292"/>
      <c r="G10" s="292"/>
    </row>
    <row r="11" spans="1:7" x14ac:dyDescent="0.2">
      <c r="A11" s="293" t="s">
        <v>52</v>
      </c>
      <c r="B11" s="290"/>
      <c r="C11" s="294"/>
      <c r="D11" s="294"/>
      <c r="E11" s="294"/>
      <c r="F11" s="294"/>
      <c r="G11" s="294"/>
    </row>
    <row r="12" spans="1:7" ht="13.5" thickBot="1" x14ac:dyDescent="0.25">
      <c r="A12" s="292"/>
      <c r="B12" s="300" t="s">
        <v>53</v>
      </c>
      <c r="C12" s="292"/>
      <c r="D12" s="301" t="s">
        <v>54</v>
      </c>
      <c r="E12" s="292"/>
      <c r="F12" s="292"/>
      <c r="G12" s="292"/>
    </row>
    <row r="13" spans="1:7" ht="13.5" thickBot="1" x14ac:dyDescent="0.25">
      <c r="A13" s="292"/>
      <c r="B13" s="300" t="s">
        <v>55</v>
      </c>
      <c r="C13" s="478">
        <f>PMT(Periodic_rate,Total_payments,-Loan_amount)</f>
        <v>0</v>
      </c>
      <c r="D13" s="302" t="s">
        <v>56</v>
      </c>
      <c r="E13" s="292"/>
      <c r="F13" s="292"/>
      <c r="G13" s="292"/>
    </row>
    <row r="14" spans="1:7" x14ac:dyDescent="0.2">
      <c r="A14" s="292"/>
      <c r="B14" s="298"/>
      <c r="C14" s="303"/>
      <c r="D14" s="304"/>
      <c r="E14" s="292"/>
      <c r="F14" s="292"/>
      <c r="G14" s="292"/>
    </row>
    <row r="15" spans="1:7" x14ac:dyDescent="0.2">
      <c r="A15" s="293" t="s">
        <v>57</v>
      </c>
      <c r="B15" s="290"/>
      <c r="C15" s="294"/>
      <c r="D15" s="294"/>
      <c r="E15" s="294"/>
      <c r="F15" s="294"/>
      <c r="G15" s="294"/>
    </row>
    <row r="16" spans="1:7" x14ac:dyDescent="0.2">
      <c r="A16" s="292"/>
      <c r="B16" s="300" t="s">
        <v>58</v>
      </c>
      <c r="C16" s="305">
        <f>IF(Entered_payment=0,Calculated_payment,Entered_payment)</f>
        <v>0</v>
      </c>
      <c r="D16" s="292"/>
      <c r="E16" s="292"/>
      <c r="F16" s="306" t="str">
        <f>"Capital à rembourser avant le paiement No"&amp;TEXT(First_payment_no,"0")&amp;" :"</f>
        <v>Capital à rembourser avant le paiement No1 :</v>
      </c>
      <c r="G16" s="307">
        <f>FV(Annual_interest_rate/Payments_per_year,First_payment_no-1,Pmt_to_use,-Loan_amount)</f>
        <v>0</v>
      </c>
    </row>
    <row r="17" spans="1:7" x14ac:dyDescent="0.2">
      <c r="A17" s="292"/>
      <c r="B17" s="324" t="s">
        <v>59</v>
      </c>
      <c r="C17" s="298">
        <f>IF(G5=0,IF(G6=0,1,G6),1+C8*(YEAR(G5)-YEAR(C9))+INT(C8*(MONTH(G5)-MONTH(C9))/12)+IF(DAY(G5)&gt;DAY(C9),1))</f>
        <v>1</v>
      </c>
      <c r="D17" s="292"/>
      <c r="E17" s="292"/>
      <c r="F17" s="306" t="str">
        <f>"Intérêts cumulés avant le paiement No"&amp;TEXT(First_payment_no,"0")&amp;" :"</f>
        <v>Intérêts cumulés avant le paiement No1 :</v>
      </c>
      <c r="G17" s="307">
        <f>Pmt_to_use*(First_payment_no-1)-(Loan_amount-Table_beg_bal)</f>
        <v>0</v>
      </c>
    </row>
    <row r="18" spans="1:7" ht="22.5" x14ac:dyDescent="0.3">
      <c r="A18" s="308" t="s">
        <v>60</v>
      </c>
      <c r="B18" s="290"/>
      <c r="C18" s="294"/>
      <c r="D18" s="294"/>
      <c r="E18" s="294"/>
      <c r="F18" s="294"/>
      <c r="G18" s="294"/>
    </row>
    <row r="19" spans="1:7" x14ac:dyDescent="0.2">
      <c r="A19" s="292"/>
      <c r="B19" s="298"/>
      <c r="C19" s="292"/>
      <c r="D19" s="292"/>
      <c r="E19" s="292"/>
      <c r="F19" s="292"/>
      <c r="G19" s="292"/>
    </row>
    <row r="20" spans="1:7" x14ac:dyDescent="0.2">
      <c r="A20" s="309"/>
      <c r="B20" s="310" t="s">
        <v>4</v>
      </c>
      <c r="C20" s="309" t="s">
        <v>61</v>
      </c>
      <c r="D20" s="309"/>
      <c r="E20" s="309"/>
      <c r="F20" s="309" t="s">
        <v>62</v>
      </c>
      <c r="G20" s="311" t="s">
        <v>63</v>
      </c>
    </row>
    <row r="21" spans="1:7" x14ac:dyDescent="0.2">
      <c r="A21" s="312" t="s">
        <v>64</v>
      </c>
      <c r="B21" s="313" t="s">
        <v>65</v>
      </c>
      <c r="C21" s="314" t="s">
        <v>66</v>
      </c>
      <c r="D21" s="312" t="s">
        <v>63</v>
      </c>
      <c r="E21" s="314" t="s">
        <v>61</v>
      </c>
      <c r="F21" s="314" t="s">
        <v>61</v>
      </c>
      <c r="G21" s="314" t="s">
        <v>67</v>
      </c>
    </row>
    <row r="22" spans="1:7" x14ac:dyDescent="0.2">
      <c r="A22" s="315">
        <f>IF(First_payment_no&lt;Total_payments,First_payment_no,"")</f>
        <v>1</v>
      </c>
      <c r="B22" s="316">
        <f t="shared" ref="B22:B85" si="0">Show.Date</f>
        <v>36479</v>
      </c>
      <c r="C22" s="317">
        <f>IF(A22&lt;&gt;"",IF(Table_beg_bal&lt;0,0,Table_beg_bal),"")</f>
        <v>0</v>
      </c>
      <c r="D22" s="317">
        <f t="shared" ref="D22:D85" si="1">Interest</f>
        <v>0</v>
      </c>
      <c r="E22" s="317">
        <f t="shared" ref="E22:E85" si="2">Principal</f>
        <v>0</v>
      </c>
      <c r="F22" s="317">
        <f t="shared" ref="F22:F85" si="3">Ending.Balance</f>
        <v>0</v>
      </c>
      <c r="G22" s="317">
        <f>IF(A22&lt;&gt;"",D22+Table_prior_interest,"")</f>
        <v>0</v>
      </c>
    </row>
    <row r="23" spans="1:7" x14ac:dyDescent="0.2">
      <c r="A23" s="318">
        <f t="shared" ref="A23:A86" si="4">payment.Num</f>
        <v>2</v>
      </c>
      <c r="B23" s="319">
        <f t="shared" si="0"/>
        <v>36509</v>
      </c>
      <c r="C23" s="320">
        <f t="shared" ref="C23:C86" si="5">Beg.Bal</f>
        <v>0</v>
      </c>
      <c r="D23" s="320">
        <f t="shared" si="1"/>
        <v>0</v>
      </c>
      <c r="E23" s="320">
        <f t="shared" si="2"/>
        <v>0</v>
      </c>
      <c r="F23" s="320">
        <f t="shared" si="3"/>
        <v>0</v>
      </c>
      <c r="G23" s="320">
        <f t="shared" ref="G23:G86" si="6">Cum.Interest</f>
        <v>0</v>
      </c>
    </row>
    <row r="24" spans="1:7" x14ac:dyDescent="0.2">
      <c r="A24" s="321">
        <f t="shared" si="4"/>
        <v>3</v>
      </c>
      <c r="B24" s="322">
        <f t="shared" si="0"/>
        <v>36540</v>
      </c>
      <c r="C24" s="323">
        <f t="shared" si="5"/>
        <v>0</v>
      </c>
      <c r="D24" s="323">
        <f t="shared" si="1"/>
        <v>0</v>
      </c>
      <c r="E24" s="323">
        <f t="shared" si="2"/>
        <v>0</v>
      </c>
      <c r="F24" s="323">
        <f t="shared" si="3"/>
        <v>0</v>
      </c>
      <c r="G24" s="323">
        <f t="shared" si="6"/>
        <v>0</v>
      </c>
    </row>
    <row r="25" spans="1:7" x14ac:dyDescent="0.2">
      <c r="A25" s="315">
        <f t="shared" si="4"/>
        <v>4</v>
      </c>
      <c r="B25" s="316">
        <f t="shared" si="0"/>
        <v>36571</v>
      </c>
      <c r="C25" s="317">
        <f t="shared" si="5"/>
        <v>0</v>
      </c>
      <c r="D25" s="317">
        <f t="shared" si="1"/>
        <v>0</v>
      </c>
      <c r="E25" s="317">
        <f t="shared" si="2"/>
        <v>0</v>
      </c>
      <c r="F25" s="317">
        <f t="shared" si="3"/>
        <v>0</v>
      </c>
      <c r="G25" s="317">
        <f t="shared" si="6"/>
        <v>0</v>
      </c>
    </row>
    <row r="26" spans="1:7" x14ac:dyDescent="0.2">
      <c r="A26" s="318">
        <f t="shared" si="4"/>
        <v>5</v>
      </c>
      <c r="B26" s="319">
        <f t="shared" si="0"/>
        <v>36600</v>
      </c>
      <c r="C26" s="320">
        <f t="shared" si="5"/>
        <v>0</v>
      </c>
      <c r="D26" s="320">
        <f t="shared" si="1"/>
        <v>0</v>
      </c>
      <c r="E26" s="320">
        <f t="shared" si="2"/>
        <v>0</v>
      </c>
      <c r="F26" s="320">
        <f t="shared" si="3"/>
        <v>0</v>
      </c>
      <c r="G26" s="320">
        <f t="shared" si="6"/>
        <v>0</v>
      </c>
    </row>
    <row r="27" spans="1:7" x14ac:dyDescent="0.2">
      <c r="A27" s="321">
        <f t="shared" si="4"/>
        <v>6</v>
      </c>
      <c r="B27" s="322">
        <f t="shared" si="0"/>
        <v>36631</v>
      </c>
      <c r="C27" s="323">
        <f t="shared" si="5"/>
        <v>0</v>
      </c>
      <c r="D27" s="323">
        <f t="shared" si="1"/>
        <v>0</v>
      </c>
      <c r="E27" s="323">
        <f t="shared" si="2"/>
        <v>0</v>
      </c>
      <c r="F27" s="323">
        <f t="shared" si="3"/>
        <v>0</v>
      </c>
      <c r="G27" s="323">
        <f t="shared" si="6"/>
        <v>0</v>
      </c>
    </row>
    <row r="28" spans="1:7" x14ac:dyDescent="0.2">
      <c r="A28" s="315">
        <f t="shared" si="4"/>
        <v>7</v>
      </c>
      <c r="B28" s="316">
        <f t="shared" si="0"/>
        <v>36661</v>
      </c>
      <c r="C28" s="317">
        <f t="shared" si="5"/>
        <v>0</v>
      </c>
      <c r="D28" s="317">
        <f t="shared" si="1"/>
        <v>0</v>
      </c>
      <c r="E28" s="317">
        <f t="shared" si="2"/>
        <v>0</v>
      </c>
      <c r="F28" s="317">
        <f t="shared" si="3"/>
        <v>0</v>
      </c>
      <c r="G28" s="317">
        <f t="shared" si="6"/>
        <v>0</v>
      </c>
    </row>
    <row r="29" spans="1:7" x14ac:dyDescent="0.2">
      <c r="A29" s="318">
        <f t="shared" si="4"/>
        <v>8</v>
      </c>
      <c r="B29" s="319">
        <f t="shared" si="0"/>
        <v>36692</v>
      </c>
      <c r="C29" s="320">
        <f t="shared" si="5"/>
        <v>0</v>
      </c>
      <c r="D29" s="320">
        <f t="shared" si="1"/>
        <v>0</v>
      </c>
      <c r="E29" s="320">
        <f t="shared" si="2"/>
        <v>0</v>
      </c>
      <c r="F29" s="320">
        <f t="shared" si="3"/>
        <v>0</v>
      </c>
      <c r="G29" s="320">
        <f t="shared" si="6"/>
        <v>0</v>
      </c>
    </row>
    <row r="30" spans="1:7" x14ac:dyDescent="0.2">
      <c r="A30" s="321">
        <f t="shared" si="4"/>
        <v>9</v>
      </c>
      <c r="B30" s="322">
        <f t="shared" si="0"/>
        <v>36722</v>
      </c>
      <c r="C30" s="323">
        <f t="shared" si="5"/>
        <v>0</v>
      </c>
      <c r="D30" s="323">
        <f t="shared" si="1"/>
        <v>0</v>
      </c>
      <c r="E30" s="323">
        <f t="shared" si="2"/>
        <v>0</v>
      </c>
      <c r="F30" s="323">
        <f t="shared" si="3"/>
        <v>0</v>
      </c>
      <c r="G30" s="323">
        <f t="shared" si="6"/>
        <v>0</v>
      </c>
    </row>
    <row r="31" spans="1:7" x14ac:dyDescent="0.2">
      <c r="A31" s="315">
        <f t="shared" si="4"/>
        <v>10</v>
      </c>
      <c r="B31" s="316">
        <f t="shared" si="0"/>
        <v>36753</v>
      </c>
      <c r="C31" s="317">
        <f t="shared" si="5"/>
        <v>0</v>
      </c>
      <c r="D31" s="317">
        <f t="shared" si="1"/>
        <v>0</v>
      </c>
      <c r="E31" s="317">
        <f t="shared" si="2"/>
        <v>0</v>
      </c>
      <c r="F31" s="317">
        <f t="shared" si="3"/>
        <v>0</v>
      </c>
      <c r="G31" s="317">
        <f t="shared" si="6"/>
        <v>0</v>
      </c>
    </row>
    <row r="32" spans="1:7" x14ac:dyDescent="0.2">
      <c r="A32" s="318">
        <f t="shared" si="4"/>
        <v>11</v>
      </c>
      <c r="B32" s="319">
        <f t="shared" si="0"/>
        <v>36784</v>
      </c>
      <c r="C32" s="320">
        <f t="shared" si="5"/>
        <v>0</v>
      </c>
      <c r="D32" s="320">
        <f t="shared" si="1"/>
        <v>0</v>
      </c>
      <c r="E32" s="320">
        <f t="shared" si="2"/>
        <v>0</v>
      </c>
      <c r="F32" s="320">
        <f t="shared" si="3"/>
        <v>0</v>
      </c>
      <c r="G32" s="320">
        <f t="shared" si="6"/>
        <v>0</v>
      </c>
    </row>
    <row r="33" spans="1:7" x14ac:dyDescent="0.2">
      <c r="A33" s="321">
        <f t="shared" si="4"/>
        <v>12</v>
      </c>
      <c r="B33" s="322">
        <f t="shared" si="0"/>
        <v>36814</v>
      </c>
      <c r="C33" s="323">
        <f t="shared" si="5"/>
        <v>0</v>
      </c>
      <c r="D33" s="323">
        <f t="shared" si="1"/>
        <v>0</v>
      </c>
      <c r="E33" s="323">
        <f t="shared" si="2"/>
        <v>0</v>
      </c>
      <c r="F33" s="323">
        <f t="shared" si="3"/>
        <v>0</v>
      </c>
      <c r="G33" s="323">
        <f t="shared" si="6"/>
        <v>0</v>
      </c>
    </row>
    <row r="34" spans="1:7" x14ac:dyDescent="0.2">
      <c r="A34" s="315">
        <f t="shared" si="4"/>
        <v>13</v>
      </c>
      <c r="B34" s="316">
        <f t="shared" si="0"/>
        <v>36845</v>
      </c>
      <c r="C34" s="317">
        <f t="shared" si="5"/>
        <v>0</v>
      </c>
      <c r="D34" s="317">
        <f t="shared" si="1"/>
        <v>0</v>
      </c>
      <c r="E34" s="317">
        <f t="shared" si="2"/>
        <v>0</v>
      </c>
      <c r="F34" s="317">
        <f t="shared" si="3"/>
        <v>0</v>
      </c>
      <c r="G34" s="317">
        <f t="shared" si="6"/>
        <v>0</v>
      </c>
    </row>
    <row r="35" spans="1:7" x14ac:dyDescent="0.2">
      <c r="A35" s="318">
        <f t="shared" si="4"/>
        <v>14</v>
      </c>
      <c r="B35" s="319">
        <f t="shared" si="0"/>
        <v>36875</v>
      </c>
      <c r="C35" s="320">
        <f t="shared" si="5"/>
        <v>0</v>
      </c>
      <c r="D35" s="320">
        <f t="shared" si="1"/>
        <v>0</v>
      </c>
      <c r="E35" s="320">
        <f t="shared" si="2"/>
        <v>0</v>
      </c>
      <c r="F35" s="320">
        <f t="shared" si="3"/>
        <v>0</v>
      </c>
      <c r="G35" s="320">
        <f t="shared" si="6"/>
        <v>0</v>
      </c>
    </row>
    <row r="36" spans="1:7" x14ac:dyDescent="0.2">
      <c r="A36" s="321">
        <f t="shared" si="4"/>
        <v>15</v>
      </c>
      <c r="B36" s="322">
        <f t="shared" si="0"/>
        <v>36906</v>
      </c>
      <c r="C36" s="323">
        <f t="shared" si="5"/>
        <v>0</v>
      </c>
      <c r="D36" s="323">
        <f t="shared" si="1"/>
        <v>0</v>
      </c>
      <c r="E36" s="323">
        <f t="shared" si="2"/>
        <v>0</v>
      </c>
      <c r="F36" s="323">
        <f t="shared" si="3"/>
        <v>0</v>
      </c>
      <c r="G36" s="323">
        <f t="shared" si="6"/>
        <v>0</v>
      </c>
    </row>
    <row r="37" spans="1:7" x14ac:dyDescent="0.2">
      <c r="A37" s="315">
        <f t="shared" si="4"/>
        <v>16</v>
      </c>
      <c r="B37" s="316">
        <f t="shared" si="0"/>
        <v>36937</v>
      </c>
      <c r="C37" s="317">
        <f t="shared" si="5"/>
        <v>0</v>
      </c>
      <c r="D37" s="317">
        <f t="shared" si="1"/>
        <v>0</v>
      </c>
      <c r="E37" s="317">
        <f t="shared" si="2"/>
        <v>0</v>
      </c>
      <c r="F37" s="317">
        <f t="shared" si="3"/>
        <v>0</v>
      </c>
      <c r="G37" s="317">
        <f t="shared" si="6"/>
        <v>0</v>
      </c>
    </row>
    <row r="38" spans="1:7" x14ac:dyDescent="0.2">
      <c r="A38" s="318">
        <f t="shared" si="4"/>
        <v>17</v>
      </c>
      <c r="B38" s="319">
        <f t="shared" si="0"/>
        <v>36965</v>
      </c>
      <c r="C38" s="320">
        <f t="shared" si="5"/>
        <v>0</v>
      </c>
      <c r="D38" s="320">
        <f t="shared" si="1"/>
        <v>0</v>
      </c>
      <c r="E38" s="320">
        <f t="shared" si="2"/>
        <v>0</v>
      </c>
      <c r="F38" s="320">
        <f t="shared" si="3"/>
        <v>0</v>
      </c>
      <c r="G38" s="320">
        <f t="shared" si="6"/>
        <v>0</v>
      </c>
    </row>
    <row r="39" spans="1:7" x14ac:dyDescent="0.2">
      <c r="A39" s="321">
        <f t="shared" si="4"/>
        <v>18</v>
      </c>
      <c r="B39" s="322">
        <f t="shared" si="0"/>
        <v>36996</v>
      </c>
      <c r="C39" s="323">
        <f t="shared" si="5"/>
        <v>0</v>
      </c>
      <c r="D39" s="323">
        <f t="shared" si="1"/>
        <v>0</v>
      </c>
      <c r="E39" s="323">
        <f t="shared" si="2"/>
        <v>0</v>
      </c>
      <c r="F39" s="323">
        <f t="shared" si="3"/>
        <v>0</v>
      </c>
      <c r="G39" s="323">
        <f t="shared" si="6"/>
        <v>0</v>
      </c>
    </row>
    <row r="40" spans="1:7" x14ac:dyDescent="0.2">
      <c r="A40" s="318">
        <f t="shared" si="4"/>
        <v>19</v>
      </c>
      <c r="B40" s="319">
        <f t="shared" si="0"/>
        <v>37026</v>
      </c>
      <c r="C40" s="320">
        <f t="shared" si="5"/>
        <v>0</v>
      </c>
      <c r="D40" s="320">
        <f t="shared" si="1"/>
        <v>0</v>
      </c>
      <c r="E40" s="320">
        <f t="shared" si="2"/>
        <v>0</v>
      </c>
      <c r="F40" s="320">
        <f t="shared" si="3"/>
        <v>0</v>
      </c>
      <c r="G40" s="320">
        <f t="shared" si="6"/>
        <v>0</v>
      </c>
    </row>
    <row r="41" spans="1:7" x14ac:dyDescent="0.2">
      <c r="A41" s="318">
        <f t="shared" si="4"/>
        <v>20</v>
      </c>
      <c r="B41" s="319">
        <f t="shared" si="0"/>
        <v>37057</v>
      </c>
      <c r="C41" s="320">
        <f t="shared" si="5"/>
        <v>0</v>
      </c>
      <c r="D41" s="320">
        <f t="shared" si="1"/>
        <v>0</v>
      </c>
      <c r="E41" s="320">
        <f t="shared" si="2"/>
        <v>0</v>
      </c>
      <c r="F41" s="320">
        <f t="shared" si="3"/>
        <v>0</v>
      </c>
      <c r="G41" s="320">
        <f t="shared" si="6"/>
        <v>0</v>
      </c>
    </row>
    <row r="42" spans="1:7" x14ac:dyDescent="0.2">
      <c r="A42" s="321">
        <f t="shared" si="4"/>
        <v>21</v>
      </c>
      <c r="B42" s="322">
        <f t="shared" si="0"/>
        <v>37087</v>
      </c>
      <c r="C42" s="323">
        <f t="shared" si="5"/>
        <v>0</v>
      </c>
      <c r="D42" s="323">
        <f t="shared" si="1"/>
        <v>0</v>
      </c>
      <c r="E42" s="323">
        <f t="shared" si="2"/>
        <v>0</v>
      </c>
      <c r="F42" s="323">
        <f t="shared" si="3"/>
        <v>0</v>
      </c>
      <c r="G42" s="323">
        <f t="shared" si="6"/>
        <v>0</v>
      </c>
    </row>
    <row r="43" spans="1:7" x14ac:dyDescent="0.2">
      <c r="A43" s="318">
        <f t="shared" si="4"/>
        <v>22</v>
      </c>
      <c r="B43" s="319">
        <f t="shared" si="0"/>
        <v>37118</v>
      </c>
      <c r="C43" s="320">
        <f t="shared" si="5"/>
        <v>0</v>
      </c>
      <c r="D43" s="320">
        <f t="shared" si="1"/>
        <v>0</v>
      </c>
      <c r="E43" s="320">
        <f t="shared" si="2"/>
        <v>0</v>
      </c>
      <c r="F43" s="320">
        <f t="shared" si="3"/>
        <v>0</v>
      </c>
      <c r="G43" s="320">
        <f t="shared" si="6"/>
        <v>0</v>
      </c>
    </row>
    <row r="44" spans="1:7" x14ac:dyDescent="0.2">
      <c r="A44" s="318">
        <f t="shared" si="4"/>
        <v>23</v>
      </c>
      <c r="B44" s="319">
        <f t="shared" si="0"/>
        <v>37149</v>
      </c>
      <c r="C44" s="320">
        <f t="shared" si="5"/>
        <v>0</v>
      </c>
      <c r="D44" s="320">
        <f t="shared" si="1"/>
        <v>0</v>
      </c>
      <c r="E44" s="320">
        <f t="shared" si="2"/>
        <v>0</v>
      </c>
      <c r="F44" s="320">
        <f t="shared" si="3"/>
        <v>0</v>
      </c>
      <c r="G44" s="320">
        <f t="shared" si="6"/>
        <v>0</v>
      </c>
    </row>
    <row r="45" spans="1:7" x14ac:dyDescent="0.2">
      <c r="A45" s="321">
        <f t="shared" si="4"/>
        <v>24</v>
      </c>
      <c r="B45" s="322">
        <f t="shared" si="0"/>
        <v>37179</v>
      </c>
      <c r="C45" s="323">
        <f t="shared" si="5"/>
        <v>0</v>
      </c>
      <c r="D45" s="323">
        <f t="shared" si="1"/>
        <v>0</v>
      </c>
      <c r="E45" s="323">
        <f t="shared" si="2"/>
        <v>0</v>
      </c>
      <c r="F45" s="323">
        <f t="shared" si="3"/>
        <v>0</v>
      </c>
      <c r="G45" s="323">
        <f t="shared" si="6"/>
        <v>0</v>
      </c>
    </row>
    <row r="46" spans="1:7" x14ac:dyDescent="0.2">
      <c r="A46" s="318">
        <f t="shared" si="4"/>
        <v>25</v>
      </c>
      <c r="B46" s="319">
        <f t="shared" si="0"/>
        <v>37210</v>
      </c>
      <c r="C46" s="320">
        <f t="shared" si="5"/>
        <v>0</v>
      </c>
      <c r="D46" s="320">
        <f t="shared" si="1"/>
        <v>0</v>
      </c>
      <c r="E46" s="320">
        <f t="shared" si="2"/>
        <v>0</v>
      </c>
      <c r="F46" s="320">
        <f t="shared" si="3"/>
        <v>0</v>
      </c>
      <c r="G46" s="320">
        <f t="shared" si="6"/>
        <v>0</v>
      </c>
    </row>
    <row r="47" spans="1:7" x14ac:dyDescent="0.2">
      <c r="A47" s="318">
        <f t="shared" si="4"/>
        <v>26</v>
      </c>
      <c r="B47" s="319">
        <f t="shared" si="0"/>
        <v>37240</v>
      </c>
      <c r="C47" s="320">
        <f t="shared" si="5"/>
        <v>0</v>
      </c>
      <c r="D47" s="320">
        <f t="shared" si="1"/>
        <v>0</v>
      </c>
      <c r="E47" s="320">
        <f t="shared" si="2"/>
        <v>0</v>
      </c>
      <c r="F47" s="320">
        <f t="shared" si="3"/>
        <v>0</v>
      </c>
      <c r="G47" s="320">
        <f t="shared" si="6"/>
        <v>0</v>
      </c>
    </row>
    <row r="48" spans="1:7" x14ac:dyDescent="0.2">
      <c r="A48" s="321">
        <f t="shared" si="4"/>
        <v>27</v>
      </c>
      <c r="B48" s="322">
        <f t="shared" si="0"/>
        <v>37271</v>
      </c>
      <c r="C48" s="323">
        <f t="shared" si="5"/>
        <v>0</v>
      </c>
      <c r="D48" s="323">
        <f t="shared" si="1"/>
        <v>0</v>
      </c>
      <c r="E48" s="323">
        <f t="shared" si="2"/>
        <v>0</v>
      </c>
      <c r="F48" s="323">
        <f t="shared" si="3"/>
        <v>0</v>
      </c>
      <c r="G48" s="323">
        <f t="shared" si="6"/>
        <v>0</v>
      </c>
    </row>
    <row r="49" spans="1:7" x14ac:dyDescent="0.2">
      <c r="A49" s="318">
        <f t="shared" si="4"/>
        <v>28</v>
      </c>
      <c r="B49" s="319">
        <f t="shared" si="0"/>
        <v>37302</v>
      </c>
      <c r="C49" s="320">
        <f t="shared" si="5"/>
        <v>0</v>
      </c>
      <c r="D49" s="320">
        <f t="shared" si="1"/>
        <v>0</v>
      </c>
      <c r="E49" s="320">
        <f t="shared" si="2"/>
        <v>0</v>
      </c>
      <c r="F49" s="320">
        <f t="shared" si="3"/>
        <v>0</v>
      </c>
      <c r="G49" s="320">
        <f t="shared" si="6"/>
        <v>0</v>
      </c>
    </row>
    <row r="50" spans="1:7" x14ac:dyDescent="0.2">
      <c r="A50" s="318">
        <f t="shared" si="4"/>
        <v>29</v>
      </c>
      <c r="B50" s="319">
        <f t="shared" si="0"/>
        <v>37330</v>
      </c>
      <c r="C50" s="320">
        <f t="shared" si="5"/>
        <v>0</v>
      </c>
      <c r="D50" s="320">
        <f t="shared" si="1"/>
        <v>0</v>
      </c>
      <c r="E50" s="320">
        <f t="shared" si="2"/>
        <v>0</v>
      </c>
      <c r="F50" s="320">
        <f t="shared" si="3"/>
        <v>0</v>
      </c>
      <c r="G50" s="320">
        <f t="shared" si="6"/>
        <v>0</v>
      </c>
    </row>
    <row r="51" spans="1:7" x14ac:dyDescent="0.2">
      <c r="A51" s="321">
        <f t="shared" si="4"/>
        <v>30</v>
      </c>
      <c r="B51" s="322">
        <f t="shared" si="0"/>
        <v>37361</v>
      </c>
      <c r="C51" s="323">
        <f t="shared" si="5"/>
        <v>0</v>
      </c>
      <c r="D51" s="323">
        <f t="shared" si="1"/>
        <v>0</v>
      </c>
      <c r="E51" s="323">
        <f t="shared" si="2"/>
        <v>0</v>
      </c>
      <c r="F51" s="323">
        <f t="shared" si="3"/>
        <v>0</v>
      </c>
      <c r="G51" s="323">
        <f t="shared" si="6"/>
        <v>0</v>
      </c>
    </row>
    <row r="52" spans="1:7" x14ac:dyDescent="0.2">
      <c r="A52" s="318">
        <f t="shared" si="4"/>
        <v>31</v>
      </c>
      <c r="B52" s="319">
        <f t="shared" si="0"/>
        <v>37391</v>
      </c>
      <c r="C52" s="320">
        <f t="shared" si="5"/>
        <v>0</v>
      </c>
      <c r="D52" s="320">
        <f t="shared" si="1"/>
        <v>0</v>
      </c>
      <c r="E52" s="320">
        <f t="shared" si="2"/>
        <v>0</v>
      </c>
      <c r="F52" s="320">
        <f t="shared" si="3"/>
        <v>0</v>
      </c>
      <c r="G52" s="320">
        <f t="shared" si="6"/>
        <v>0</v>
      </c>
    </row>
    <row r="53" spans="1:7" x14ac:dyDescent="0.2">
      <c r="A53" s="318">
        <f t="shared" si="4"/>
        <v>32</v>
      </c>
      <c r="B53" s="319">
        <f t="shared" si="0"/>
        <v>37422</v>
      </c>
      <c r="C53" s="320">
        <f t="shared" si="5"/>
        <v>0</v>
      </c>
      <c r="D53" s="320">
        <f t="shared" si="1"/>
        <v>0</v>
      </c>
      <c r="E53" s="320">
        <f t="shared" si="2"/>
        <v>0</v>
      </c>
      <c r="F53" s="320">
        <f t="shared" si="3"/>
        <v>0</v>
      </c>
      <c r="G53" s="320">
        <f t="shared" si="6"/>
        <v>0</v>
      </c>
    </row>
    <row r="54" spans="1:7" x14ac:dyDescent="0.2">
      <c r="A54" s="321">
        <f t="shared" si="4"/>
        <v>33</v>
      </c>
      <c r="B54" s="322">
        <f t="shared" si="0"/>
        <v>37452</v>
      </c>
      <c r="C54" s="323">
        <f t="shared" si="5"/>
        <v>0</v>
      </c>
      <c r="D54" s="323">
        <f t="shared" si="1"/>
        <v>0</v>
      </c>
      <c r="E54" s="323">
        <f t="shared" si="2"/>
        <v>0</v>
      </c>
      <c r="F54" s="323">
        <f t="shared" si="3"/>
        <v>0</v>
      </c>
      <c r="G54" s="323">
        <f t="shared" si="6"/>
        <v>0</v>
      </c>
    </row>
    <row r="55" spans="1:7" x14ac:dyDescent="0.2">
      <c r="A55" s="318">
        <f t="shared" si="4"/>
        <v>34</v>
      </c>
      <c r="B55" s="319">
        <f t="shared" si="0"/>
        <v>37483</v>
      </c>
      <c r="C55" s="320">
        <f t="shared" si="5"/>
        <v>0</v>
      </c>
      <c r="D55" s="320">
        <f t="shared" si="1"/>
        <v>0</v>
      </c>
      <c r="E55" s="320">
        <f t="shared" si="2"/>
        <v>0</v>
      </c>
      <c r="F55" s="320">
        <f t="shared" si="3"/>
        <v>0</v>
      </c>
      <c r="G55" s="320">
        <f t="shared" si="6"/>
        <v>0</v>
      </c>
    </row>
    <row r="56" spans="1:7" x14ac:dyDescent="0.2">
      <c r="A56" s="318">
        <f t="shared" si="4"/>
        <v>35</v>
      </c>
      <c r="B56" s="319">
        <f t="shared" si="0"/>
        <v>37514</v>
      </c>
      <c r="C56" s="320">
        <f t="shared" si="5"/>
        <v>0</v>
      </c>
      <c r="D56" s="320">
        <f t="shared" si="1"/>
        <v>0</v>
      </c>
      <c r="E56" s="320">
        <f t="shared" si="2"/>
        <v>0</v>
      </c>
      <c r="F56" s="320">
        <f t="shared" si="3"/>
        <v>0</v>
      </c>
      <c r="G56" s="320">
        <f t="shared" si="6"/>
        <v>0</v>
      </c>
    </row>
    <row r="57" spans="1:7" x14ac:dyDescent="0.2">
      <c r="A57" s="321">
        <f t="shared" si="4"/>
        <v>36</v>
      </c>
      <c r="B57" s="322">
        <f t="shared" si="0"/>
        <v>37544</v>
      </c>
      <c r="C57" s="323">
        <f t="shared" si="5"/>
        <v>0</v>
      </c>
      <c r="D57" s="323">
        <f t="shared" si="1"/>
        <v>0</v>
      </c>
      <c r="E57" s="323">
        <f t="shared" si="2"/>
        <v>0</v>
      </c>
      <c r="F57" s="323">
        <f t="shared" si="3"/>
        <v>0</v>
      </c>
      <c r="G57" s="323">
        <f t="shared" si="6"/>
        <v>0</v>
      </c>
    </row>
    <row r="58" spans="1:7" x14ac:dyDescent="0.2">
      <c r="A58" s="318">
        <f t="shared" si="4"/>
        <v>37</v>
      </c>
      <c r="B58" s="319">
        <f t="shared" si="0"/>
        <v>37575</v>
      </c>
      <c r="C58" s="320">
        <f t="shared" si="5"/>
        <v>0</v>
      </c>
      <c r="D58" s="320">
        <f t="shared" si="1"/>
        <v>0</v>
      </c>
      <c r="E58" s="320">
        <f t="shared" si="2"/>
        <v>0</v>
      </c>
      <c r="F58" s="320">
        <f t="shared" si="3"/>
        <v>0</v>
      </c>
      <c r="G58" s="320">
        <f t="shared" si="6"/>
        <v>0</v>
      </c>
    </row>
    <row r="59" spans="1:7" x14ac:dyDescent="0.2">
      <c r="A59" s="318">
        <f t="shared" si="4"/>
        <v>38</v>
      </c>
      <c r="B59" s="319">
        <f t="shared" si="0"/>
        <v>37605</v>
      </c>
      <c r="C59" s="320">
        <f t="shared" si="5"/>
        <v>0</v>
      </c>
      <c r="D59" s="320">
        <f t="shared" si="1"/>
        <v>0</v>
      </c>
      <c r="E59" s="320">
        <f t="shared" si="2"/>
        <v>0</v>
      </c>
      <c r="F59" s="320">
        <f t="shared" si="3"/>
        <v>0</v>
      </c>
      <c r="G59" s="320">
        <f t="shared" si="6"/>
        <v>0</v>
      </c>
    </row>
    <row r="60" spans="1:7" x14ac:dyDescent="0.2">
      <c r="A60" s="321">
        <f t="shared" si="4"/>
        <v>39</v>
      </c>
      <c r="B60" s="322">
        <f t="shared" si="0"/>
        <v>37636</v>
      </c>
      <c r="C60" s="323">
        <f t="shared" si="5"/>
        <v>0</v>
      </c>
      <c r="D60" s="323">
        <f t="shared" si="1"/>
        <v>0</v>
      </c>
      <c r="E60" s="323">
        <f t="shared" si="2"/>
        <v>0</v>
      </c>
      <c r="F60" s="323">
        <f t="shared" si="3"/>
        <v>0</v>
      </c>
      <c r="G60" s="323">
        <f t="shared" si="6"/>
        <v>0</v>
      </c>
    </row>
    <row r="61" spans="1:7" x14ac:dyDescent="0.2">
      <c r="A61" s="318">
        <f t="shared" si="4"/>
        <v>40</v>
      </c>
      <c r="B61" s="319">
        <f t="shared" si="0"/>
        <v>37667</v>
      </c>
      <c r="C61" s="320">
        <f t="shared" si="5"/>
        <v>0</v>
      </c>
      <c r="D61" s="320">
        <f t="shared" si="1"/>
        <v>0</v>
      </c>
      <c r="E61" s="320">
        <f t="shared" si="2"/>
        <v>0</v>
      </c>
      <c r="F61" s="320">
        <f t="shared" si="3"/>
        <v>0</v>
      </c>
      <c r="G61" s="320">
        <f t="shared" si="6"/>
        <v>0</v>
      </c>
    </row>
    <row r="62" spans="1:7" x14ac:dyDescent="0.2">
      <c r="A62" s="318">
        <f t="shared" si="4"/>
        <v>41</v>
      </c>
      <c r="B62" s="319">
        <f t="shared" si="0"/>
        <v>37695</v>
      </c>
      <c r="C62" s="320">
        <f t="shared" si="5"/>
        <v>0</v>
      </c>
      <c r="D62" s="320">
        <f t="shared" si="1"/>
        <v>0</v>
      </c>
      <c r="E62" s="320">
        <f t="shared" si="2"/>
        <v>0</v>
      </c>
      <c r="F62" s="320">
        <f t="shared" si="3"/>
        <v>0</v>
      </c>
      <c r="G62" s="320">
        <f t="shared" si="6"/>
        <v>0</v>
      </c>
    </row>
    <row r="63" spans="1:7" x14ac:dyDescent="0.2">
      <c r="A63" s="321">
        <f t="shared" si="4"/>
        <v>42</v>
      </c>
      <c r="B63" s="322">
        <f t="shared" si="0"/>
        <v>37726</v>
      </c>
      <c r="C63" s="323">
        <f t="shared" si="5"/>
        <v>0</v>
      </c>
      <c r="D63" s="323">
        <f t="shared" si="1"/>
        <v>0</v>
      </c>
      <c r="E63" s="323">
        <f t="shared" si="2"/>
        <v>0</v>
      </c>
      <c r="F63" s="323">
        <f t="shared" si="3"/>
        <v>0</v>
      </c>
      <c r="G63" s="323">
        <f t="shared" si="6"/>
        <v>0</v>
      </c>
    </row>
    <row r="64" spans="1:7" x14ac:dyDescent="0.2">
      <c r="A64" s="318">
        <f t="shared" si="4"/>
        <v>43</v>
      </c>
      <c r="B64" s="319">
        <f t="shared" si="0"/>
        <v>37756</v>
      </c>
      <c r="C64" s="320">
        <f t="shared" si="5"/>
        <v>0</v>
      </c>
      <c r="D64" s="320">
        <f t="shared" si="1"/>
        <v>0</v>
      </c>
      <c r="E64" s="320">
        <f t="shared" si="2"/>
        <v>0</v>
      </c>
      <c r="F64" s="320">
        <f t="shared" si="3"/>
        <v>0</v>
      </c>
      <c r="G64" s="320">
        <f t="shared" si="6"/>
        <v>0</v>
      </c>
    </row>
    <row r="65" spans="1:7" x14ac:dyDescent="0.2">
      <c r="A65" s="318">
        <f t="shared" si="4"/>
        <v>44</v>
      </c>
      <c r="B65" s="319">
        <f t="shared" si="0"/>
        <v>37787</v>
      </c>
      <c r="C65" s="320">
        <f t="shared" si="5"/>
        <v>0</v>
      </c>
      <c r="D65" s="320">
        <f t="shared" si="1"/>
        <v>0</v>
      </c>
      <c r="E65" s="320">
        <f t="shared" si="2"/>
        <v>0</v>
      </c>
      <c r="F65" s="320">
        <f t="shared" si="3"/>
        <v>0</v>
      </c>
      <c r="G65" s="320">
        <f t="shared" si="6"/>
        <v>0</v>
      </c>
    </row>
    <row r="66" spans="1:7" x14ac:dyDescent="0.2">
      <c r="A66" s="321">
        <f t="shared" si="4"/>
        <v>45</v>
      </c>
      <c r="B66" s="322">
        <f t="shared" si="0"/>
        <v>37817</v>
      </c>
      <c r="C66" s="323">
        <f t="shared" si="5"/>
        <v>0</v>
      </c>
      <c r="D66" s="323">
        <f t="shared" si="1"/>
        <v>0</v>
      </c>
      <c r="E66" s="323">
        <f t="shared" si="2"/>
        <v>0</v>
      </c>
      <c r="F66" s="323">
        <f t="shared" si="3"/>
        <v>0</v>
      </c>
      <c r="G66" s="323">
        <f t="shared" si="6"/>
        <v>0</v>
      </c>
    </row>
    <row r="67" spans="1:7" x14ac:dyDescent="0.2">
      <c r="A67" s="318">
        <f t="shared" si="4"/>
        <v>46</v>
      </c>
      <c r="B67" s="319">
        <f t="shared" si="0"/>
        <v>37848</v>
      </c>
      <c r="C67" s="320">
        <f t="shared" si="5"/>
        <v>0</v>
      </c>
      <c r="D67" s="320">
        <f t="shared" si="1"/>
        <v>0</v>
      </c>
      <c r="E67" s="320">
        <f t="shared" si="2"/>
        <v>0</v>
      </c>
      <c r="F67" s="320">
        <f t="shared" si="3"/>
        <v>0</v>
      </c>
      <c r="G67" s="320">
        <f t="shared" si="6"/>
        <v>0</v>
      </c>
    </row>
    <row r="68" spans="1:7" x14ac:dyDescent="0.2">
      <c r="A68" s="318">
        <f t="shared" si="4"/>
        <v>47</v>
      </c>
      <c r="B68" s="319">
        <f t="shared" si="0"/>
        <v>37879</v>
      </c>
      <c r="C68" s="320">
        <f t="shared" si="5"/>
        <v>0</v>
      </c>
      <c r="D68" s="320">
        <f t="shared" si="1"/>
        <v>0</v>
      </c>
      <c r="E68" s="320">
        <f t="shared" si="2"/>
        <v>0</v>
      </c>
      <c r="F68" s="320">
        <f t="shared" si="3"/>
        <v>0</v>
      </c>
      <c r="G68" s="320">
        <f t="shared" si="6"/>
        <v>0</v>
      </c>
    </row>
    <row r="69" spans="1:7" x14ac:dyDescent="0.2">
      <c r="A69" s="321">
        <f t="shared" si="4"/>
        <v>48</v>
      </c>
      <c r="B69" s="322">
        <f t="shared" si="0"/>
        <v>37909</v>
      </c>
      <c r="C69" s="323">
        <f t="shared" si="5"/>
        <v>0</v>
      </c>
      <c r="D69" s="323">
        <f t="shared" si="1"/>
        <v>0</v>
      </c>
      <c r="E69" s="323">
        <f t="shared" si="2"/>
        <v>0</v>
      </c>
      <c r="F69" s="323">
        <f t="shared" si="3"/>
        <v>0</v>
      </c>
      <c r="G69" s="323">
        <f t="shared" si="6"/>
        <v>0</v>
      </c>
    </row>
    <row r="70" spans="1:7" x14ac:dyDescent="0.2">
      <c r="A70" s="321">
        <f t="shared" si="4"/>
        <v>49</v>
      </c>
      <c r="B70" s="322">
        <f t="shared" si="0"/>
        <v>37940</v>
      </c>
      <c r="C70" s="323">
        <f t="shared" si="5"/>
        <v>0</v>
      </c>
      <c r="D70" s="323">
        <f t="shared" si="1"/>
        <v>0</v>
      </c>
      <c r="E70" s="323">
        <f t="shared" si="2"/>
        <v>0</v>
      </c>
      <c r="F70" s="323">
        <f t="shared" si="3"/>
        <v>0</v>
      </c>
      <c r="G70" s="323">
        <f t="shared" si="6"/>
        <v>0</v>
      </c>
    </row>
    <row r="71" spans="1:7" x14ac:dyDescent="0.2">
      <c r="A71" s="321">
        <f t="shared" si="4"/>
        <v>50</v>
      </c>
      <c r="B71" s="322">
        <f t="shared" si="0"/>
        <v>37970</v>
      </c>
      <c r="C71" s="323">
        <f t="shared" si="5"/>
        <v>0</v>
      </c>
      <c r="D71" s="323">
        <f t="shared" si="1"/>
        <v>0</v>
      </c>
      <c r="E71" s="323">
        <f t="shared" si="2"/>
        <v>0</v>
      </c>
      <c r="F71" s="323">
        <f t="shared" si="3"/>
        <v>0</v>
      </c>
      <c r="G71" s="323">
        <f t="shared" si="6"/>
        <v>0</v>
      </c>
    </row>
    <row r="72" spans="1:7" x14ac:dyDescent="0.2">
      <c r="A72" s="321">
        <f t="shared" si="4"/>
        <v>51</v>
      </c>
      <c r="B72" s="322">
        <f t="shared" si="0"/>
        <v>38001</v>
      </c>
      <c r="C72" s="323">
        <f t="shared" si="5"/>
        <v>0</v>
      </c>
      <c r="D72" s="323">
        <f t="shared" si="1"/>
        <v>0</v>
      </c>
      <c r="E72" s="323">
        <f t="shared" si="2"/>
        <v>0</v>
      </c>
      <c r="F72" s="323">
        <f t="shared" si="3"/>
        <v>0</v>
      </c>
      <c r="G72" s="323">
        <f t="shared" si="6"/>
        <v>0</v>
      </c>
    </row>
    <row r="73" spans="1:7" x14ac:dyDescent="0.2">
      <c r="A73" s="321">
        <f t="shared" si="4"/>
        <v>52</v>
      </c>
      <c r="B73" s="322">
        <f t="shared" si="0"/>
        <v>38032</v>
      </c>
      <c r="C73" s="323">
        <f t="shared" si="5"/>
        <v>0</v>
      </c>
      <c r="D73" s="323">
        <f t="shared" si="1"/>
        <v>0</v>
      </c>
      <c r="E73" s="323">
        <f t="shared" si="2"/>
        <v>0</v>
      </c>
      <c r="F73" s="323">
        <f t="shared" si="3"/>
        <v>0</v>
      </c>
      <c r="G73" s="323">
        <f t="shared" si="6"/>
        <v>0</v>
      </c>
    </row>
    <row r="74" spans="1:7" x14ac:dyDescent="0.2">
      <c r="A74" s="321">
        <f t="shared" si="4"/>
        <v>53</v>
      </c>
      <c r="B74" s="322">
        <f t="shared" si="0"/>
        <v>38061</v>
      </c>
      <c r="C74" s="323">
        <f t="shared" si="5"/>
        <v>0</v>
      </c>
      <c r="D74" s="323">
        <f t="shared" si="1"/>
        <v>0</v>
      </c>
      <c r="E74" s="323">
        <f t="shared" si="2"/>
        <v>0</v>
      </c>
      <c r="F74" s="323">
        <f t="shared" si="3"/>
        <v>0</v>
      </c>
      <c r="G74" s="323">
        <f t="shared" si="6"/>
        <v>0</v>
      </c>
    </row>
    <row r="75" spans="1:7" x14ac:dyDescent="0.2">
      <c r="A75" s="321">
        <f t="shared" si="4"/>
        <v>54</v>
      </c>
      <c r="B75" s="322">
        <f t="shared" si="0"/>
        <v>38092</v>
      </c>
      <c r="C75" s="323">
        <f t="shared" si="5"/>
        <v>0</v>
      </c>
      <c r="D75" s="323">
        <f t="shared" si="1"/>
        <v>0</v>
      </c>
      <c r="E75" s="323">
        <f t="shared" si="2"/>
        <v>0</v>
      </c>
      <c r="F75" s="323">
        <f t="shared" si="3"/>
        <v>0</v>
      </c>
      <c r="G75" s="323">
        <f t="shared" si="6"/>
        <v>0</v>
      </c>
    </row>
    <row r="76" spans="1:7" x14ac:dyDescent="0.2">
      <c r="A76" s="321">
        <f t="shared" si="4"/>
        <v>55</v>
      </c>
      <c r="B76" s="322">
        <f t="shared" si="0"/>
        <v>38122</v>
      </c>
      <c r="C76" s="323">
        <f t="shared" si="5"/>
        <v>0</v>
      </c>
      <c r="D76" s="323">
        <f t="shared" si="1"/>
        <v>0</v>
      </c>
      <c r="E76" s="323">
        <f t="shared" si="2"/>
        <v>0</v>
      </c>
      <c r="F76" s="323">
        <f t="shared" si="3"/>
        <v>0</v>
      </c>
      <c r="G76" s="323">
        <f t="shared" si="6"/>
        <v>0</v>
      </c>
    </row>
    <row r="77" spans="1:7" x14ac:dyDescent="0.2">
      <c r="A77" s="321">
        <f t="shared" si="4"/>
        <v>56</v>
      </c>
      <c r="B77" s="322">
        <f t="shared" si="0"/>
        <v>38153</v>
      </c>
      <c r="C77" s="323">
        <f t="shared" si="5"/>
        <v>0</v>
      </c>
      <c r="D77" s="323">
        <f t="shared" si="1"/>
        <v>0</v>
      </c>
      <c r="E77" s="323">
        <f t="shared" si="2"/>
        <v>0</v>
      </c>
      <c r="F77" s="323">
        <f t="shared" si="3"/>
        <v>0</v>
      </c>
      <c r="G77" s="323">
        <f t="shared" si="6"/>
        <v>0</v>
      </c>
    </row>
    <row r="78" spans="1:7" x14ac:dyDescent="0.2">
      <c r="A78" s="321">
        <f t="shared" si="4"/>
        <v>57</v>
      </c>
      <c r="B78" s="322">
        <f t="shared" si="0"/>
        <v>38183</v>
      </c>
      <c r="C78" s="323">
        <f t="shared" si="5"/>
        <v>0</v>
      </c>
      <c r="D78" s="323">
        <f t="shared" si="1"/>
        <v>0</v>
      </c>
      <c r="E78" s="323">
        <f t="shared" si="2"/>
        <v>0</v>
      </c>
      <c r="F78" s="323">
        <f t="shared" si="3"/>
        <v>0</v>
      </c>
      <c r="G78" s="323">
        <f t="shared" si="6"/>
        <v>0</v>
      </c>
    </row>
    <row r="79" spans="1:7" x14ac:dyDescent="0.2">
      <c r="A79" s="321">
        <f t="shared" si="4"/>
        <v>58</v>
      </c>
      <c r="B79" s="322">
        <f t="shared" si="0"/>
        <v>38214</v>
      </c>
      <c r="C79" s="323">
        <f t="shared" si="5"/>
        <v>0</v>
      </c>
      <c r="D79" s="323">
        <f t="shared" si="1"/>
        <v>0</v>
      </c>
      <c r="E79" s="323">
        <f t="shared" si="2"/>
        <v>0</v>
      </c>
      <c r="F79" s="323">
        <f t="shared" si="3"/>
        <v>0</v>
      </c>
      <c r="G79" s="323">
        <f t="shared" si="6"/>
        <v>0</v>
      </c>
    </row>
    <row r="80" spans="1:7" x14ac:dyDescent="0.2">
      <c r="A80" s="321">
        <f t="shared" si="4"/>
        <v>59</v>
      </c>
      <c r="B80" s="322">
        <f t="shared" si="0"/>
        <v>38245</v>
      </c>
      <c r="C80" s="323">
        <f t="shared" si="5"/>
        <v>0</v>
      </c>
      <c r="D80" s="323">
        <f t="shared" si="1"/>
        <v>0</v>
      </c>
      <c r="E80" s="323">
        <f t="shared" si="2"/>
        <v>0</v>
      </c>
      <c r="F80" s="323">
        <f t="shared" si="3"/>
        <v>0</v>
      </c>
      <c r="G80" s="323">
        <f t="shared" si="6"/>
        <v>0</v>
      </c>
    </row>
    <row r="81" spans="1:7" x14ac:dyDescent="0.2">
      <c r="A81" s="321">
        <f t="shared" si="4"/>
        <v>60</v>
      </c>
      <c r="B81" s="322">
        <f t="shared" si="0"/>
        <v>38275</v>
      </c>
      <c r="C81" s="323">
        <f t="shared" si="5"/>
        <v>0</v>
      </c>
      <c r="D81" s="323">
        <f t="shared" si="1"/>
        <v>0</v>
      </c>
      <c r="E81" s="323">
        <f t="shared" si="2"/>
        <v>0</v>
      </c>
      <c r="F81" s="323">
        <f t="shared" si="3"/>
        <v>0</v>
      </c>
      <c r="G81" s="323">
        <f t="shared" si="6"/>
        <v>0</v>
      </c>
    </row>
    <row r="82" spans="1:7" x14ac:dyDescent="0.2">
      <c r="A82" s="58" t="str">
        <f t="shared" si="4"/>
        <v/>
      </c>
      <c r="B82" s="128" t="str">
        <f t="shared" si="0"/>
        <v/>
      </c>
      <c r="C82" s="59" t="str">
        <f t="shared" si="5"/>
        <v/>
      </c>
      <c r="D82" s="59" t="str">
        <f t="shared" si="1"/>
        <v/>
      </c>
      <c r="E82" s="59" t="str">
        <f t="shared" si="2"/>
        <v/>
      </c>
      <c r="F82" s="59" t="str">
        <f t="shared" si="3"/>
        <v/>
      </c>
      <c r="G82" s="59" t="str">
        <f t="shared" si="6"/>
        <v/>
      </c>
    </row>
    <row r="83" spans="1:7" x14ac:dyDescent="0.2">
      <c r="A83" s="58" t="str">
        <f t="shared" si="4"/>
        <v/>
      </c>
      <c r="B83" s="128" t="str">
        <f t="shared" si="0"/>
        <v/>
      </c>
      <c r="C83" s="59" t="str">
        <f t="shared" si="5"/>
        <v/>
      </c>
      <c r="D83" s="59" t="str">
        <f t="shared" si="1"/>
        <v/>
      </c>
      <c r="E83" s="59" t="str">
        <f t="shared" si="2"/>
        <v/>
      </c>
      <c r="F83" s="59" t="str">
        <f t="shared" si="3"/>
        <v/>
      </c>
      <c r="G83" s="59" t="str">
        <f t="shared" si="6"/>
        <v/>
      </c>
    </row>
    <row r="84" spans="1:7" x14ac:dyDescent="0.2">
      <c r="A84" s="58" t="str">
        <f t="shared" si="4"/>
        <v/>
      </c>
      <c r="B84" s="128" t="str">
        <f t="shared" si="0"/>
        <v/>
      </c>
      <c r="C84" s="59" t="str">
        <f t="shared" si="5"/>
        <v/>
      </c>
      <c r="D84" s="59" t="str">
        <f t="shared" si="1"/>
        <v/>
      </c>
      <c r="E84" s="59" t="str">
        <f t="shared" si="2"/>
        <v/>
      </c>
      <c r="F84" s="59" t="str">
        <f t="shared" si="3"/>
        <v/>
      </c>
      <c r="G84" s="59" t="str">
        <f t="shared" si="6"/>
        <v/>
      </c>
    </row>
    <row r="85" spans="1:7" x14ac:dyDescent="0.2">
      <c r="A85" s="58" t="str">
        <f t="shared" si="4"/>
        <v/>
      </c>
      <c r="B85" s="128" t="str">
        <f t="shared" si="0"/>
        <v/>
      </c>
      <c r="C85" s="59" t="str">
        <f t="shared" si="5"/>
        <v/>
      </c>
      <c r="D85" s="59" t="str">
        <f t="shared" si="1"/>
        <v/>
      </c>
      <c r="E85" s="59" t="str">
        <f t="shared" si="2"/>
        <v/>
      </c>
      <c r="F85" s="59" t="str">
        <f t="shared" si="3"/>
        <v/>
      </c>
      <c r="G85" s="59" t="str">
        <f t="shared" si="6"/>
        <v/>
      </c>
    </row>
    <row r="86" spans="1:7" x14ac:dyDescent="0.2">
      <c r="A86" s="58" t="str">
        <f t="shared" si="4"/>
        <v/>
      </c>
      <c r="B86" s="128" t="str">
        <f t="shared" ref="B86:B149" si="7">Show.Date</f>
        <v/>
      </c>
      <c r="C86" s="59" t="str">
        <f t="shared" si="5"/>
        <v/>
      </c>
      <c r="D86" s="59" t="str">
        <f t="shared" ref="D86:D149" si="8">Interest</f>
        <v/>
      </c>
      <c r="E86" s="59" t="str">
        <f t="shared" ref="E86:E149" si="9">Principal</f>
        <v/>
      </c>
      <c r="F86" s="59" t="str">
        <f t="shared" ref="F86:F149" si="10">Ending.Balance</f>
        <v/>
      </c>
      <c r="G86" s="59" t="str">
        <f t="shared" si="6"/>
        <v/>
      </c>
    </row>
    <row r="87" spans="1:7" x14ac:dyDescent="0.2">
      <c r="A87" s="58" t="str">
        <f t="shared" ref="A87:A150" si="11">payment.Num</f>
        <v/>
      </c>
      <c r="B87" s="128" t="str">
        <f t="shared" si="7"/>
        <v/>
      </c>
      <c r="C87" s="59" t="str">
        <f t="shared" ref="C87:C150" si="12">Beg.Bal</f>
        <v/>
      </c>
      <c r="D87" s="59" t="str">
        <f t="shared" si="8"/>
        <v/>
      </c>
      <c r="E87" s="59" t="str">
        <f t="shared" si="9"/>
        <v/>
      </c>
      <c r="F87" s="59" t="str">
        <f t="shared" si="10"/>
        <v/>
      </c>
      <c r="G87" s="59" t="str">
        <f t="shared" ref="G87:G150" si="13">Cum.Interest</f>
        <v/>
      </c>
    </row>
    <row r="88" spans="1:7" x14ac:dyDescent="0.2">
      <c r="A88" s="58" t="str">
        <f t="shared" si="11"/>
        <v/>
      </c>
      <c r="B88" s="128" t="str">
        <f t="shared" si="7"/>
        <v/>
      </c>
      <c r="C88" s="59" t="str">
        <f t="shared" si="12"/>
        <v/>
      </c>
      <c r="D88" s="59" t="str">
        <f t="shared" si="8"/>
        <v/>
      </c>
      <c r="E88" s="59" t="str">
        <f t="shared" si="9"/>
        <v/>
      </c>
      <c r="F88" s="59" t="str">
        <f t="shared" si="10"/>
        <v/>
      </c>
      <c r="G88" s="59" t="str">
        <f t="shared" si="13"/>
        <v/>
      </c>
    </row>
    <row r="89" spans="1:7" x14ac:dyDescent="0.2">
      <c r="A89" s="58" t="str">
        <f t="shared" si="11"/>
        <v/>
      </c>
      <c r="B89" s="128" t="str">
        <f t="shared" si="7"/>
        <v/>
      </c>
      <c r="C89" s="59" t="str">
        <f t="shared" si="12"/>
        <v/>
      </c>
      <c r="D89" s="59" t="str">
        <f t="shared" si="8"/>
        <v/>
      </c>
      <c r="E89" s="59" t="str">
        <f t="shared" si="9"/>
        <v/>
      </c>
      <c r="F89" s="59" t="str">
        <f t="shared" si="10"/>
        <v/>
      </c>
      <c r="G89" s="59" t="str">
        <f t="shared" si="13"/>
        <v/>
      </c>
    </row>
    <row r="90" spans="1:7" x14ac:dyDescent="0.2">
      <c r="A90" s="58" t="str">
        <f t="shared" si="11"/>
        <v/>
      </c>
      <c r="B90" s="128" t="str">
        <f t="shared" si="7"/>
        <v/>
      </c>
      <c r="C90" s="59" t="str">
        <f t="shared" si="12"/>
        <v/>
      </c>
      <c r="D90" s="59" t="str">
        <f t="shared" si="8"/>
        <v/>
      </c>
      <c r="E90" s="59" t="str">
        <f t="shared" si="9"/>
        <v/>
      </c>
      <c r="F90" s="59" t="str">
        <f t="shared" si="10"/>
        <v/>
      </c>
      <c r="G90" s="59" t="str">
        <f t="shared" si="13"/>
        <v/>
      </c>
    </row>
    <row r="91" spans="1:7" x14ac:dyDescent="0.2">
      <c r="A91" s="58" t="str">
        <f t="shared" si="11"/>
        <v/>
      </c>
      <c r="B91" s="128" t="str">
        <f t="shared" si="7"/>
        <v/>
      </c>
      <c r="C91" s="59" t="str">
        <f t="shared" si="12"/>
        <v/>
      </c>
      <c r="D91" s="59" t="str">
        <f t="shared" si="8"/>
        <v/>
      </c>
      <c r="E91" s="59" t="str">
        <f t="shared" si="9"/>
        <v/>
      </c>
      <c r="F91" s="59" t="str">
        <f t="shared" si="10"/>
        <v/>
      </c>
      <c r="G91" s="59" t="str">
        <f t="shared" si="13"/>
        <v/>
      </c>
    </row>
    <row r="92" spans="1:7" x14ac:dyDescent="0.2">
      <c r="A92" s="58" t="str">
        <f t="shared" si="11"/>
        <v/>
      </c>
      <c r="B92" s="128" t="str">
        <f t="shared" si="7"/>
        <v/>
      </c>
      <c r="C92" s="59" t="str">
        <f t="shared" si="12"/>
        <v/>
      </c>
      <c r="D92" s="59" t="str">
        <f t="shared" si="8"/>
        <v/>
      </c>
      <c r="E92" s="59" t="str">
        <f t="shared" si="9"/>
        <v/>
      </c>
      <c r="F92" s="59" t="str">
        <f t="shared" si="10"/>
        <v/>
      </c>
      <c r="G92" s="59" t="str">
        <f t="shared" si="13"/>
        <v/>
      </c>
    </row>
    <row r="93" spans="1:7" x14ac:dyDescent="0.2">
      <c r="A93" s="58" t="str">
        <f t="shared" si="11"/>
        <v/>
      </c>
      <c r="B93" s="128" t="str">
        <f t="shared" si="7"/>
        <v/>
      </c>
      <c r="C93" s="59" t="str">
        <f t="shared" si="12"/>
        <v/>
      </c>
      <c r="D93" s="59" t="str">
        <f t="shared" si="8"/>
        <v/>
      </c>
      <c r="E93" s="59" t="str">
        <f t="shared" si="9"/>
        <v/>
      </c>
      <c r="F93" s="59" t="str">
        <f t="shared" si="10"/>
        <v/>
      </c>
      <c r="G93" s="59" t="str">
        <f t="shared" si="13"/>
        <v/>
      </c>
    </row>
    <row r="94" spans="1:7" x14ac:dyDescent="0.2">
      <c r="A94" s="58" t="str">
        <f t="shared" si="11"/>
        <v/>
      </c>
      <c r="B94" s="128" t="str">
        <f t="shared" si="7"/>
        <v/>
      </c>
      <c r="C94" s="59" t="str">
        <f t="shared" si="12"/>
        <v/>
      </c>
      <c r="D94" s="59" t="str">
        <f t="shared" si="8"/>
        <v/>
      </c>
      <c r="E94" s="59" t="str">
        <f t="shared" si="9"/>
        <v/>
      </c>
      <c r="F94" s="59" t="str">
        <f t="shared" si="10"/>
        <v/>
      </c>
      <c r="G94" s="59" t="str">
        <f t="shared" si="13"/>
        <v/>
      </c>
    </row>
    <row r="95" spans="1:7" x14ac:dyDescent="0.2">
      <c r="A95" s="58" t="str">
        <f t="shared" si="11"/>
        <v/>
      </c>
      <c r="B95" s="128" t="str">
        <f t="shared" si="7"/>
        <v/>
      </c>
      <c r="C95" s="59" t="str">
        <f t="shared" si="12"/>
        <v/>
      </c>
      <c r="D95" s="59" t="str">
        <f t="shared" si="8"/>
        <v/>
      </c>
      <c r="E95" s="59" t="str">
        <f t="shared" si="9"/>
        <v/>
      </c>
      <c r="F95" s="59" t="str">
        <f t="shared" si="10"/>
        <v/>
      </c>
      <c r="G95" s="59" t="str">
        <f t="shared" si="13"/>
        <v/>
      </c>
    </row>
    <row r="96" spans="1:7" x14ac:dyDescent="0.2">
      <c r="A96" s="58" t="str">
        <f t="shared" si="11"/>
        <v/>
      </c>
      <c r="B96" s="128" t="str">
        <f t="shared" si="7"/>
        <v/>
      </c>
      <c r="C96" s="59" t="str">
        <f t="shared" si="12"/>
        <v/>
      </c>
      <c r="D96" s="59" t="str">
        <f t="shared" si="8"/>
        <v/>
      </c>
      <c r="E96" s="59" t="str">
        <f t="shared" si="9"/>
        <v/>
      </c>
      <c r="F96" s="59" t="str">
        <f t="shared" si="10"/>
        <v/>
      </c>
      <c r="G96" s="59" t="str">
        <f t="shared" si="13"/>
        <v/>
      </c>
    </row>
    <row r="97" spans="1:7" x14ac:dyDescent="0.2">
      <c r="A97" s="58" t="str">
        <f t="shared" si="11"/>
        <v/>
      </c>
      <c r="B97" s="128" t="str">
        <f t="shared" si="7"/>
        <v/>
      </c>
      <c r="C97" s="59" t="str">
        <f t="shared" si="12"/>
        <v/>
      </c>
      <c r="D97" s="59" t="str">
        <f t="shared" si="8"/>
        <v/>
      </c>
      <c r="E97" s="59" t="str">
        <f t="shared" si="9"/>
        <v/>
      </c>
      <c r="F97" s="59" t="str">
        <f t="shared" si="10"/>
        <v/>
      </c>
      <c r="G97" s="59" t="str">
        <f t="shared" si="13"/>
        <v/>
      </c>
    </row>
    <row r="98" spans="1:7" x14ac:dyDescent="0.2">
      <c r="A98" s="58" t="str">
        <f t="shared" si="11"/>
        <v/>
      </c>
      <c r="B98" s="128" t="str">
        <f t="shared" si="7"/>
        <v/>
      </c>
      <c r="C98" s="59" t="str">
        <f t="shared" si="12"/>
        <v/>
      </c>
      <c r="D98" s="59" t="str">
        <f t="shared" si="8"/>
        <v/>
      </c>
      <c r="E98" s="59" t="str">
        <f t="shared" si="9"/>
        <v/>
      </c>
      <c r="F98" s="59" t="str">
        <f t="shared" si="10"/>
        <v/>
      </c>
      <c r="G98" s="59" t="str">
        <f t="shared" si="13"/>
        <v/>
      </c>
    </row>
    <row r="99" spans="1:7" x14ac:dyDescent="0.2">
      <c r="A99" s="58" t="str">
        <f t="shared" si="11"/>
        <v/>
      </c>
      <c r="B99" s="128" t="str">
        <f t="shared" si="7"/>
        <v/>
      </c>
      <c r="C99" s="59" t="str">
        <f t="shared" si="12"/>
        <v/>
      </c>
      <c r="D99" s="59" t="str">
        <f t="shared" si="8"/>
        <v/>
      </c>
      <c r="E99" s="59" t="str">
        <f t="shared" si="9"/>
        <v/>
      </c>
      <c r="F99" s="59" t="str">
        <f t="shared" si="10"/>
        <v/>
      </c>
      <c r="G99" s="59" t="str">
        <f t="shared" si="13"/>
        <v/>
      </c>
    </row>
    <row r="100" spans="1:7" x14ac:dyDescent="0.2">
      <c r="A100" s="58" t="str">
        <f t="shared" si="11"/>
        <v/>
      </c>
      <c r="B100" s="128" t="str">
        <f t="shared" si="7"/>
        <v/>
      </c>
      <c r="C100" s="59" t="str">
        <f t="shared" si="12"/>
        <v/>
      </c>
      <c r="D100" s="59" t="str">
        <f t="shared" si="8"/>
        <v/>
      </c>
      <c r="E100" s="59" t="str">
        <f t="shared" si="9"/>
        <v/>
      </c>
      <c r="F100" s="59" t="str">
        <f t="shared" si="10"/>
        <v/>
      </c>
      <c r="G100" s="59" t="str">
        <f t="shared" si="13"/>
        <v/>
      </c>
    </row>
    <row r="101" spans="1:7" x14ac:dyDescent="0.2">
      <c r="A101" s="58" t="str">
        <f t="shared" si="11"/>
        <v/>
      </c>
      <c r="B101" s="128" t="str">
        <f t="shared" si="7"/>
        <v/>
      </c>
      <c r="C101" s="59" t="str">
        <f t="shared" si="12"/>
        <v/>
      </c>
      <c r="D101" s="59" t="str">
        <f t="shared" si="8"/>
        <v/>
      </c>
      <c r="E101" s="59" t="str">
        <f t="shared" si="9"/>
        <v/>
      </c>
      <c r="F101" s="59" t="str">
        <f t="shared" si="10"/>
        <v/>
      </c>
      <c r="G101" s="59" t="str">
        <f t="shared" si="13"/>
        <v/>
      </c>
    </row>
    <row r="102" spans="1:7" x14ac:dyDescent="0.2">
      <c r="A102" s="58" t="str">
        <f t="shared" si="11"/>
        <v/>
      </c>
      <c r="B102" s="128" t="str">
        <f t="shared" si="7"/>
        <v/>
      </c>
      <c r="C102" s="59" t="str">
        <f t="shared" si="12"/>
        <v/>
      </c>
      <c r="D102" s="59" t="str">
        <f t="shared" si="8"/>
        <v/>
      </c>
      <c r="E102" s="59" t="str">
        <f t="shared" si="9"/>
        <v/>
      </c>
      <c r="F102" s="59" t="str">
        <f t="shared" si="10"/>
        <v/>
      </c>
      <c r="G102" s="59" t="str">
        <f t="shared" si="13"/>
        <v/>
      </c>
    </row>
    <row r="103" spans="1:7" x14ac:dyDescent="0.2">
      <c r="A103" s="58" t="str">
        <f t="shared" si="11"/>
        <v/>
      </c>
      <c r="B103" s="128" t="str">
        <f t="shared" si="7"/>
        <v/>
      </c>
      <c r="C103" s="59" t="str">
        <f t="shared" si="12"/>
        <v/>
      </c>
      <c r="D103" s="59" t="str">
        <f t="shared" si="8"/>
        <v/>
      </c>
      <c r="E103" s="59" t="str">
        <f t="shared" si="9"/>
        <v/>
      </c>
      <c r="F103" s="59" t="str">
        <f t="shared" si="10"/>
        <v/>
      </c>
      <c r="G103" s="59" t="str">
        <f t="shared" si="13"/>
        <v/>
      </c>
    </row>
    <row r="104" spans="1:7" x14ac:dyDescent="0.2">
      <c r="A104" s="58" t="str">
        <f t="shared" si="11"/>
        <v/>
      </c>
      <c r="B104" s="128" t="str">
        <f t="shared" si="7"/>
        <v/>
      </c>
      <c r="C104" s="59" t="str">
        <f t="shared" si="12"/>
        <v/>
      </c>
      <c r="D104" s="59" t="str">
        <f t="shared" si="8"/>
        <v/>
      </c>
      <c r="E104" s="59" t="str">
        <f t="shared" si="9"/>
        <v/>
      </c>
      <c r="F104" s="59" t="str">
        <f t="shared" si="10"/>
        <v/>
      </c>
      <c r="G104" s="59" t="str">
        <f t="shared" si="13"/>
        <v/>
      </c>
    </row>
    <row r="105" spans="1:7" x14ac:dyDescent="0.2">
      <c r="A105" s="58" t="str">
        <f t="shared" si="11"/>
        <v/>
      </c>
      <c r="B105" s="128" t="str">
        <f t="shared" si="7"/>
        <v/>
      </c>
      <c r="C105" s="59" t="str">
        <f t="shared" si="12"/>
        <v/>
      </c>
      <c r="D105" s="59" t="str">
        <f t="shared" si="8"/>
        <v/>
      </c>
      <c r="E105" s="59" t="str">
        <f t="shared" si="9"/>
        <v/>
      </c>
      <c r="F105" s="59" t="str">
        <f t="shared" si="10"/>
        <v/>
      </c>
      <c r="G105" s="59" t="str">
        <f t="shared" si="13"/>
        <v/>
      </c>
    </row>
    <row r="106" spans="1:7" x14ac:dyDescent="0.2">
      <c r="A106" s="58" t="str">
        <f t="shared" si="11"/>
        <v/>
      </c>
      <c r="B106" s="128" t="str">
        <f t="shared" si="7"/>
        <v/>
      </c>
      <c r="C106" s="59" t="str">
        <f t="shared" si="12"/>
        <v/>
      </c>
      <c r="D106" s="59" t="str">
        <f t="shared" si="8"/>
        <v/>
      </c>
      <c r="E106" s="59" t="str">
        <f t="shared" si="9"/>
        <v/>
      </c>
      <c r="F106" s="59" t="str">
        <f t="shared" si="10"/>
        <v/>
      </c>
      <c r="G106" s="59" t="str">
        <f t="shared" si="13"/>
        <v/>
      </c>
    </row>
    <row r="107" spans="1:7" x14ac:dyDescent="0.2">
      <c r="A107" s="58" t="str">
        <f t="shared" si="11"/>
        <v/>
      </c>
      <c r="B107" s="128" t="str">
        <f t="shared" si="7"/>
        <v/>
      </c>
      <c r="C107" s="59" t="str">
        <f t="shared" si="12"/>
        <v/>
      </c>
      <c r="D107" s="59" t="str">
        <f t="shared" si="8"/>
        <v/>
      </c>
      <c r="E107" s="59" t="str">
        <f t="shared" si="9"/>
        <v/>
      </c>
      <c r="F107" s="59" t="str">
        <f t="shared" si="10"/>
        <v/>
      </c>
      <c r="G107" s="59" t="str">
        <f t="shared" si="13"/>
        <v/>
      </c>
    </row>
    <row r="108" spans="1:7" x14ac:dyDescent="0.2">
      <c r="A108" s="58" t="str">
        <f t="shared" si="11"/>
        <v/>
      </c>
      <c r="B108" s="128" t="str">
        <f t="shared" si="7"/>
        <v/>
      </c>
      <c r="C108" s="59" t="str">
        <f t="shared" si="12"/>
        <v/>
      </c>
      <c r="D108" s="59" t="str">
        <f t="shared" si="8"/>
        <v/>
      </c>
      <c r="E108" s="59" t="str">
        <f t="shared" si="9"/>
        <v/>
      </c>
      <c r="F108" s="59" t="str">
        <f t="shared" si="10"/>
        <v/>
      </c>
      <c r="G108" s="59" t="str">
        <f t="shared" si="13"/>
        <v/>
      </c>
    </row>
    <row r="109" spans="1:7" x14ac:dyDescent="0.2">
      <c r="A109" s="58" t="str">
        <f t="shared" si="11"/>
        <v/>
      </c>
      <c r="B109" s="128" t="str">
        <f t="shared" si="7"/>
        <v/>
      </c>
      <c r="C109" s="59" t="str">
        <f t="shared" si="12"/>
        <v/>
      </c>
      <c r="D109" s="59" t="str">
        <f t="shared" si="8"/>
        <v/>
      </c>
      <c r="E109" s="59" t="str">
        <f t="shared" si="9"/>
        <v/>
      </c>
      <c r="F109" s="59" t="str">
        <f t="shared" si="10"/>
        <v/>
      </c>
      <c r="G109" s="59" t="str">
        <f t="shared" si="13"/>
        <v/>
      </c>
    </row>
    <row r="110" spans="1:7" x14ac:dyDescent="0.2">
      <c r="A110" s="58" t="str">
        <f t="shared" si="11"/>
        <v/>
      </c>
      <c r="B110" s="128" t="str">
        <f t="shared" si="7"/>
        <v/>
      </c>
      <c r="C110" s="59" t="str">
        <f t="shared" si="12"/>
        <v/>
      </c>
      <c r="D110" s="59" t="str">
        <f t="shared" si="8"/>
        <v/>
      </c>
      <c r="E110" s="59" t="str">
        <f t="shared" si="9"/>
        <v/>
      </c>
      <c r="F110" s="59" t="str">
        <f t="shared" si="10"/>
        <v/>
      </c>
      <c r="G110" s="59" t="str">
        <f t="shared" si="13"/>
        <v/>
      </c>
    </row>
    <row r="111" spans="1:7" x14ac:dyDescent="0.2">
      <c r="A111" s="39" t="str">
        <f t="shared" si="11"/>
        <v/>
      </c>
      <c r="B111" s="129" t="str">
        <f t="shared" si="7"/>
        <v/>
      </c>
      <c r="C111" s="40" t="str">
        <f t="shared" si="12"/>
        <v/>
      </c>
      <c r="D111" s="40" t="str">
        <f t="shared" si="8"/>
        <v/>
      </c>
      <c r="E111" s="40" t="str">
        <f t="shared" si="9"/>
        <v/>
      </c>
      <c r="F111" s="40" t="str">
        <f t="shared" si="10"/>
        <v/>
      </c>
      <c r="G111" s="40" t="str">
        <f t="shared" si="13"/>
        <v/>
      </c>
    </row>
    <row r="112" spans="1:7" x14ac:dyDescent="0.2">
      <c r="A112" s="39" t="str">
        <f t="shared" si="11"/>
        <v/>
      </c>
      <c r="B112" s="129" t="str">
        <f t="shared" si="7"/>
        <v/>
      </c>
      <c r="C112" s="40" t="str">
        <f t="shared" si="12"/>
        <v/>
      </c>
      <c r="D112" s="40" t="str">
        <f t="shared" si="8"/>
        <v/>
      </c>
      <c r="E112" s="40" t="str">
        <f t="shared" si="9"/>
        <v/>
      </c>
      <c r="F112" s="40" t="str">
        <f t="shared" si="10"/>
        <v/>
      </c>
      <c r="G112" s="40" t="str">
        <f t="shared" si="13"/>
        <v/>
      </c>
    </row>
    <row r="113" spans="1:7" x14ac:dyDescent="0.2">
      <c r="A113" s="39" t="str">
        <f t="shared" si="11"/>
        <v/>
      </c>
      <c r="B113" s="129" t="str">
        <f t="shared" si="7"/>
        <v/>
      </c>
      <c r="C113" s="40" t="str">
        <f t="shared" si="12"/>
        <v/>
      </c>
      <c r="D113" s="40" t="str">
        <f t="shared" si="8"/>
        <v/>
      </c>
      <c r="E113" s="40" t="str">
        <f t="shared" si="9"/>
        <v/>
      </c>
      <c r="F113" s="40" t="str">
        <f t="shared" si="10"/>
        <v/>
      </c>
      <c r="G113" s="40" t="str">
        <f t="shared" si="13"/>
        <v/>
      </c>
    </row>
    <row r="114" spans="1:7" x14ac:dyDescent="0.2">
      <c r="A114" s="39" t="str">
        <f t="shared" si="11"/>
        <v/>
      </c>
      <c r="B114" s="129" t="str">
        <f t="shared" si="7"/>
        <v/>
      </c>
      <c r="C114" s="40" t="str">
        <f t="shared" si="12"/>
        <v/>
      </c>
      <c r="D114" s="40" t="str">
        <f t="shared" si="8"/>
        <v/>
      </c>
      <c r="E114" s="40" t="str">
        <f t="shared" si="9"/>
        <v/>
      </c>
      <c r="F114" s="40" t="str">
        <f t="shared" si="10"/>
        <v/>
      </c>
      <c r="G114" s="40" t="str">
        <f t="shared" si="13"/>
        <v/>
      </c>
    </row>
    <row r="115" spans="1:7" x14ac:dyDescent="0.2">
      <c r="A115" s="39" t="str">
        <f t="shared" si="11"/>
        <v/>
      </c>
      <c r="B115" s="129" t="str">
        <f t="shared" si="7"/>
        <v/>
      </c>
      <c r="C115" s="40" t="str">
        <f t="shared" si="12"/>
        <v/>
      </c>
      <c r="D115" s="40" t="str">
        <f t="shared" si="8"/>
        <v/>
      </c>
      <c r="E115" s="40" t="str">
        <f t="shared" si="9"/>
        <v/>
      </c>
      <c r="F115" s="40" t="str">
        <f t="shared" si="10"/>
        <v/>
      </c>
      <c r="G115" s="40" t="str">
        <f t="shared" si="13"/>
        <v/>
      </c>
    </row>
    <row r="116" spans="1:7" x14ac:dyDescent="0.2">
      <c r="A116" s="39" t="str">
        <f t="shared" si="11"/>
        <v/>
      </c>
      <c r="B116" s="129" t="str">
        <f t="shared" si="7"/>
        <v/>
      </c>
      <c r="C116" s="40" t="str">
        <f t="shared" si="12"/>
        <v/>
      </c>
      <c r="D116" s="40" t="str">
        <f t="shared" si="8"/>
        <v/>
      </c>
      <c r="E116" s="40" t="str">
        <f t="shared" si="9"/>
        <v/>
      </c>
      <c r="F116" s="40" t="str">
        <f t="shared" si="10"/>
        <v/>
      </c>
      <c r="G116" s="40" t="str">
        <f t="shared" si="13"/>
        <v/>
      </c>
    </row>
    <row r="117" spans="1:7" x14ac:dyDescent="0.2">
      <c r="A117" s="39" t="str">
        <f t="shared" si="11"/>
        <v/>
      </c>
      <c r="B117" s="129" t="str">
        <f t="shared" si="7"/>
        <v/>
      </c>
      <c r="C117" s="40" t="str">
        <f t="shared" si="12"/>
        <v/>
      </c>
      <c r="D117" s="40" t="str">
        <f t="shared" si="8"/>
        <v/>
      </c>
      <c r="E117" s="40" t="str">
        <f t="shared" si="9"/>
        <v/>
      </c>
      <c r="F117" s="40" t="str">
        <f t="shared" si="10"/>
        <v/>
      </c>
      <c r="G117" s="40" t="str">
        <f t="shared" si="13"/>
        <v/>
      </c>
    </row>
    <row r="118" spans="1:7" x14ac:dyDescent="0.2">
      <c r="A118" s="39" t="str">
        <f t="shared" si="11"/>
        <v/>
      </c>
      <c r="B118" s="129" t="str">
        <f t="shared" si="7"/>
        <v/>
      </c>
      <c r="C118" s="40" t="str">
        <f t="shared" si="12"/>
        <v/>
      </c>
      <c r="D118" s="40" t="str">
        <f t="shared" si="8"/>
        <v/>
      </c>
      <c r="E118" s="40" t="str">
        <f t="shared" si="9"/>
        <v/>
      </c>
      <c r="F118" s="40" t="str">
        <f t="shared" si="10"/>
        <v/>
      </c>
      <c r="G118" s="40" t="str">
        <f t="shared" si="13"/>
        <v/>
      </c>
    </row>
    <row r="119" spans="1:7" x14ac:dyDescent="0.2">
      <c r="A119" s="39" t="str">
        <f t="shared" si="11"/>
        <v/>
      </c>
      <c r="B119" s="129" t="str">
        <f t="shared" si="7"/>
        <v/>
      </c>
      <c r="C119" s="40" t="str">
        <f t="shared" si="12"/>
        <v/>
      </c>
      <c r="D119" s="40" t="str">
        <f t="shared" si="8"/>
        <v/>
      </c>
      <c r="E119" s="40" t="str">
        <f t="shared" si="9"/>
        <v/>
      </c>
      <c r="F119" s="40" t="str">
        <f t="shared" si="10"/>
        <v/>
      </c>
      <c r="G119" s="40" t="str">
        <f t="shared" si="13"/>
        <v/>
      </c>
    </row>
    <row r="120" spans="1:7" x14ac:dyDescent="0.2">
      <c r="A120" s="39" t="str">
        <f t="shared" si="11"/>
        <v/>
      </c>
      <c r="B120" s="129" t="str">
        <f t="shared" si="7"/>
        <v/>
      </c>
      <c r="C120" s="40" t="str">
        <f t="shared" si="12"/>
        <v/>
      </c>
      <c r="D120" s="40" t="str">
        <f t="shared" si="8"/>
        <v/>
      </c>
      <c r="E120" s="40" t="str">
        <f t="shared" si="9"/>
        <v/>
      </c>
      <c r="F120" s="40" t="str">
        <f t="shared" si="10"/>
        <v/>
      </c>
      <c r="G120" s="40" t="str">
        <f t="shared" si="13"/>
        <v/>
      </c>
    </row>
    <row r="121" spans="1:7" x14ac:dyDescent="0.2">
      <c r="A121" s="39" t="str">
        <f t="shared" si="11"/>
        <v/>
      </c>
      <c r="B121" s="129" t="str">
        <f t="shared" si="7"/>
        <v/>
      </c>
      <c r="C121" s="40" t="str">
        <f t="shared" si="12"/>
        <v/>
      </c>
      <c r="D121" s="40" t="str">
        <f t="shared" si="8"/>
        <v/>
      </c>
      <c r="E121" s="40" t="str">
        <f t="shared" si="9"/>
        <v/>
      </c>
      <c r="F121" s="40" t="str">
        <f t="shared" si="10"/>
        <v/>
      </c>
      <c r="G121" s="40" t="str">
        <f t="shared" si="13"/>
        <v/>
      </c>
    </row>
    <row r="122" spans="1:7" x14ac:dyDescent="0.2">
      <c r="A122" s="39" t="str">
        <f t="shared" si="11"/>
        <v/>
      </c>
      <c r="B122" s="129" t="str">
        <f t="shared" si="7"/>
        <v/>
      </c>
      <c r="C122" s="40" t="str">
        <f t="shared" si="12"/>
        <v/>
      </c>
      <c r="D122" s="40" t="str">
        <f t="shared" si="8"/>
        <v/>
      </c>
      <c r="E122" s="40" t="str">
        <f t="shared" si="9"/>
        <v/>
      </c>
      <c r="F122" s="40" t="str">
        <f t="shared" si="10"/>
        <v/>
      </c>
      <c r="G122" s="40" t="str">
        <f t="shared" si="13"/>
        <v/>
      </c>
    </row>
    <row r="123" spans="1:7" x14ac:dyDescent="0.2">
      <c r="A123" s="39" t="str">
        <f t="shared" si="11"/>
        <v/>
      </c>
      <c r="B123" s="129" t="str">
        <f t="shared" si="7"/>
        <v/>
      </c>
      <c r="C123" s="40" t="str">
        <f t="shared" si="12"/>
        <v/>
      </c>
      <c r="D123" s="40" t="str">
        <f t="shared" si="8"/>
        <v/>
      </c>
      <c r="E123" s="40" t="str">
        <f t="shared" si="9"/>
        <v/>
      </c>
      <c r="F123" s="40" t="str">
        <f t="shared" si="10"/>
        <v/>
      </c>
      <c r="G123" s="40" t="str">
        <f t="shared" si="13"/>
        <v/>
      </c>
    </row>
    <row r="124" spans="1:7" x14ac:dyDescent="0.2">
      <c r="A124" s="39" t="str">
        <f t="shared" si="11"/>
        <v/>
      </c>
      <c r="B124" s="129" t="str">
        <f t="shared" si="7"/>
        <v/>
      </c>
      <c r="C124" s="40" t="str">
        <f t="shared" si="12"/>
        <v/>
      </c>
      <c r="D124" s="40" t="str">
        <f t="shared" si="8"/>
        <v/>
      </c>
      <c r="E124" s="40" t="str">
        <f t="shared" si="9"/>
        <v/>
      </c>
      <c r="F124" s="40" t="str">
        <f t="shared" si="10"/>
        <v/>
      </c>
      <c r="G124" s="40" t="str">
        <f t="shared" si="13"/>
        <v/>
      </c>
    </row>
    <row r="125" spans="1:7" x14ac:dyDescent="0.2">
      <c r="A125" s="39" t="str">
        <f t="shared" si="11"/>
        <v/>
      </c>
      <c r="B125" s="129" t="str">
        <f t="shared" si="7"/>
        <v/>
      </c>
      <c r="C125" s="40" t="str">
        <f t="shared" si="12"/>
        <v/>
      </c>
      <c r="D125" s="40" t="str">
        <f t="shared" si="8"/>
        <v/>
      </c>
      <c r="E125" s="40" t="str">
        <f t="shared" si="9"/>
        <v/>
      </c>
      <c r="F125" s="40" t="str">
        <f t="shared" si="10"/>
        <v/>
      </c>
      <c r="G125" s="40" t="str">
        <f t="shared" si="13"/>
        <v/>
      </c>
    </row>
    <row r="126" spans="1:7" x14ac:dyDescent="0.2">
      <c r="A126" s="39" t="str">
        <f t="shared" si="11"/>
        <v/>
      </c>
      <c r="B126" s="129" t="str">
        <f t="shared" si="7"/>
        <v/>
      </c>
      <c r="C126" s="40" t="str">
        <f t="shared" si="12"/>
        <v/>
      </c>
      <c r="D126" s="40" t="str">
        <f t="shared" si="8"/>
        <v/>
      </c>
      <c r="E126" s="40" t="str">
        <f t="shared" si="9"/>
        <v/>
      </c>
      <c r="F126" s="40" t="str">
        <f t="shared" si="10"/>
        <v/>
      </c>
      <c r="G126" s="40" t="str">
        <f t="shared" si="13"/>
        <v/>
      </c>
    </row>
    <row r="127" spans="1:7" x14ac:dyDescent="0.2">
      <c r="A127" s="39" t="str">
        <f t="shared" si="11"/>
        <v/>
      </c>
      <c r="B127" s="129" t="str">
        <f t="shared" si="7"/>
        <v/>
      </c>
      <c r="C127" s="40" t="str">
        <f t="shared" si="12"/>
        <v/>
      </c>
      <c r="D127" s="40" t="str">
        <f t="shared" si="8"/>
        <v/>
      </c>
      <c r="E127" s="40" t="str">
        <f t="shared" si="9"/>
        <v/>
      </c>
      <c r="F127" s="40" t="str">
        <f t="shared" si="10"/>
        <v/>
      </c>
      <c r="G127" s="40" t="str">
        <f t="shared" si="13"/>
        <v/>
      </c>
    </row>
    <row r="128" spans="1:7" x14ac:dyDescent="0.2">
      <c r="A128" s="39" t="str">
        <f t="shared" si="11"/>
        <v/>
      </c>
      <c r="B128" s="129" t="str">
        <f t="shared" si="7"/>
        <v/>
      </c>
      <c r="C128" s="40" t="str">
        <f t="shared" si="12"/>
        <v/>
      </c>
      <c r="D128" s="40" t="str">
        <f t="shared" si="8"/>
        <v/>
      </c>
      <c r="E128" s="40" t="str">
        <f t="shared" si="9"/>
        <v/>
      </c>
      <c r="F128" s="40" t="str">
        <f t="shared" si="10"/>
        <v/>
      </c>
      <c r="G128" s="40" t="str">
        <f t="shared" si="13"/>
        <v/>
      </c>
    </row>
    <row r="129" spans="1:7" x14ac:dyDescent="0.2">
      <c r="A129" s="39" t="str">
        <f t="shared" si="11"/>
        <v/>
      </c>
      <c r="B129" s="129" t="str">
        <f t="shared" si="7"/>
        <v/>
      </c>
      <c r="C129" s="40" t="str">
        <f t="shared" si="12"/>
        <v/>
      </c>
      <c r="D129" s="40" t="str">
        <f t="shared" si="8"/>
        <v/>
      </c>
      <c r="E129" s="40" t="str">
        <f t="shared" si="9"/>
        <v/>
      </c>
      <c r="F129" s="40" t="str">
        <f t="shared" si="10"/>
        <v/>
      </c>
      <c r="G129" s="40" t="str">
        <f t="shared" si="13"/>
        <v/>
      </c>
    </row>
    <row r="130" spans="1:7" x14ac:dyDescent="0.2">
      <c r="A130" s="39" t="str">
        <f t="shared" si="11"/>
        <v/>
      </c>
      <c r="B130" s="129" t="str">
        <f t="shared" si="7"/>
        <v/>
      </c>
      <c r="C130" s="40" t="str">
        <f t="shared" si="12"/>
        <v/>
      </c>
      <c r="D130" s="40" t="str">
        <f t="shared" si="8"/>
        <v/>
      </c>
      <c r="E130" s="40" t="str">
        <f t="shared" si="9"/>
        <v/>
      </c>
      <c r="F130" s="40" t="str">
        <f t="shared" si="10"/>
        <v/>
      </c>
      <c r="G130" s="40" t="str">
        <f t="shared" si="13"/>
        <v/>
      </c>
    </row>
    <row r="131" spans="1:7" x14ac:dyDescent="0.2">
      <c r="A131" s="39" t="str">
        <f t="shared" si="11"/>
        <v/>
      </c>
      <c r="B131" s="129" t="str">
        <f t="shared" si="7"/>
        <v/>
      </c>
      <c r="C131" s="40" t="str">
        <f t="shared" si="12"/>
        <v/>
      </c>
      <c r="D131" s="40" t="str">
        <f t="shared" si="8"/>
        <v/>
      </c>
      <c r="E131" s="40" t="str">
        <f t="shared" si="9"/>
        <v/>
      </c>
      <c r="F131" s="40" t="str">
        <f t="shared" si="10"/>
        <v/>
      </c>
      <c r="G131" s="40" t="str">
        <f t="shared" si="13"/>
        <v/>
      </c>
    </row>
    <row r="132" spans="1:7" x14ac:dyDescent="0.2">
      <c r="A132" s="39" t="str">
        <f t="shared" si="11"/>
        <v/>
      </c>
      <c r="B132" s="129" t="str">
        <f t="shared" si="7"/>
        <v/>
      </c>
      <c r="C132" s="40" t="str">
        <f t="shared" si="12"/>
        <v/>
      </c>
      <c r="D132" s="40" t="str">
        <f t="shared" si="8"/>
        <v/>
      </c>
      <c r="E132" s="40" t="str">
        <f t="shared" si="9"/>
        <v/>
      </c>
      <c r="F132" s="40" t="str">
        <f t="shared" si="10"/>
        <v/>
      </c>
      <c r="G132" s="40" t="str">
        <f t="shared" si="13"/>
        <v/>
      </c>
    </row>
    <row r="133" spans="1:7" x14ac:dyDescent="0.2">
      <c r="A133" s="39" t="str">
        <f t="shared" si="11"/>
        <v/>
      </c>
      <c r="B133" s="129" t="str">
        <f t="shared" si="7"/>
        <v/>
      </c>
      <c r="C133" s="40" t="str">
        <f t="shared" si="12"/>
        <v/>
      </c>
      <c r="D133" s="40" t="str">
        <f t="shared" si="8"/>
        <v/>
      </c>
      <c r="E133" s="40" t="str">
        <f t="shared" si="9"/>
        <v/>
      </c>
      <c r="F133" s="40" t="str">
        <f t="shared" si="10"/>
        <v/>
      </c>
      <c r="G133" s="40" t="str">
        <f t="shared" si="13"/>
        <v/>
      </c>
    </row>
    <row r="134" spans="1:7" x14ac:dyDescent="0.2">
      <c r="A134" s="39" t="str">
        <f t="shared" si="11"/>
        <v/>
      </c>
      <c r="B134" s="129" t="str">
        <f t="shared" si="7"/>
        <v/>
      </c>
      <c r="C134" s="40" t="str">
        <f t="shared" si="12"/>
        <v/>
      </c>
      <c r="D134" s="40" t="str">
        <f t="shared" si="8"/>
        <v/>
      </c>
      <c r="E134" s="40" t="str">
        <f t="shared" si="9"/>
        <v/>
      </c>
      <c r="F134" s="40" t="str">
        <f t="shared" si="10"/>
        <v/>
      </c>
      <c r="G134" s="40" t="str">
        <f t="shared" si="13"/>
        <v/>
      </c>
    </row>
    <row r="135" spans="1:7" x14ac:dyDescent="0.2">
      <c r="A135" s="39" t="str">
        <f t="shared" si="11"/>
        <v/>
      </c>
      <c r="B135" s="129" t="str">
        <f t="shared" si="7"/>
        <v/>
      </c>
      <c r="C135" s="40" t="str">
        <f t="shared" si="12"/>
        <v/>
      </c>
      <c r="D135" s="40" t="str">
        <f t="shared" si="8"/>
        <v/>
      </c>
      <c r="E135" s="40" t="str">
        <f t="shared" si="9"/>
        <v/>
      </c>
      <c r="F135" s="40" t="str">
        <f t="shared" si="10"/>
        <v/>
      </c>
      <c r="G135" s="40" t="str">
        <f t="shared" si="13"/>
        <v/>
      </c>
    </row>
    <row r="136" spans="1:7" x14ac:dyDescent="0.2">
      <c r="A136" s="39" t="str">
        <f t="shared" si="11"/>
        <v/>
      </c>
      <c r="B136" s="129" t="str">
        <f t="shared" si="7"/>
        <v/>
      </c>
      <c r="C136" s="40" t="str">
        <f t="shared" si="12"/>
        <v/>
      </c>
      <c r="D136" s="40" t="str">
        <f t="shared" si="8"/>
        <v/>
      </c>
      <c r="E136" s="40" t="str">
        <f t="shared" si="9"/>
        <v/>
      </c>
      <c r="F136" s="40" t="str">
        <f t="shared" si="10"/>
        <v/>
      </c>
      <c r="G136" s="40" t="str">
        <f t="shared" si="13"/>
        <v/>
      </c>
    </row>
    <row r="137" spans="1:7" x14ac:dyDescent="0.2">
      <c r="A137" s="39" t="str">
        <f t="shared" si="11"/>
        <v/>
      </c>
      <c r="B137" s="129" t="str">
        <f t="shared" si="7"/>
        <v/>
      </c>
      <c r="C137" s="40" t="str">
        <f t="shared" si="12"/>
        <v/>
      </c>
      <c r="D137" s="40" t="str">
        <f t="shared" si="8"/>
        <v/>
      </c>
      <c r="E137" s="40" t="str">
        <f t="shared" si="9"/>
        <v/>
      </c>
      <c r="F137" s="40" t="str">
        <f t="shared" si="10"/>
        <v/>
      </c>
      <c r="G137" s="40" t="str">
        <f t="shared" si="13"/>
        <v/>
      </c>
    </row>
    <row r="138" spans="1:7" x14ac:dyDescent="0.2">
      <c r="A138" s="39" t="str">
        <f t="shared" si="11"/>
        <v/>
      </c>
      <c r="B138" s="129" t="str">
        <f t="shared" si="7"/>
        <v/>
      </c>
      <c r="C138" s="40" t="str">
        <f t="shared" si="12"/>
        <v/>
      </c>
      <c r="D138" s="40" t="str">
        <f t="shared" si="8"/>
        <v/>
      </c>
      <c r="E138" s="40" t="str">
        <f t="shared" si="9"/>
        <v/>
      </c>
      <c r="F138" s="40" t="str">
        <f t="shared" si="10"/>
        <v/>
      </c>
      <c r="G138" s="40" t="str">
        <f t="shared" si="13"/>
        <v/>
      </c>
    </row>
    <row r="139" spans="1:7" x14ac:dyDescent="0.2">
      <c r="A139" s="39" t="str">
        <f t="shared" si="11"/>
        <v/>
      </c>
      <c r="B139" s="129" t="str">
        <f t="shared" si="7"/>
        <v/>
      </c>
      <c r="C139" s="40" t="str">
        <f t="shared" si="12"/>
        <v/>
      </c>
      <c r="D139" s="40" t="str">
        <f t="shared" si="8"/>
        <v/>
      </c>
      <c r="E139" s="40" t="str">
        <f t="shared" si="9"/>
        <v/>
      </c>
      <c r="F139" s="40" t="str">
        <f t="shared" si="10"/>
        <v/>
      </c>
      <c r="G139" s="40" t="str">
        <f t="shared" si="13"/>
        <v/>
      </c>
    </row>
    <row r="140" spans="1:7" x14ac:dyDescent="0.2">
      <c r="A140" s="39" t="str">
        <f t="shared" si="11"/>
        <v/>
      </c>
      <c r="B140" s="129" t="str">
        <f t="shared" si="7"/>
        <v/>
      </c>
      <c r="C140" s="40" t="str">
        <f t="shared" si="12"/>
        <v/>
      </c>
      <c r="D140" s="40" t="str">
        <f t="shared" si="8"/>
        <v/>
      </c>
      <c r="E140" s="40" t="str">
        <f t="shared" si="9"/>
        <v/>
      </c>
      <c r="F140" s="40" t="str">
        <f t="shared" si="10"/>
        <v/>
      </c>
      <c r="G140" s="40" t="str">
        <f t="shared" si="13"/>
        <v/>
      </c>
    </row>
    <row r="141" spans="1:7" x14ac:dyDescent="0.2">
      <c r="A141" s="39" t="str">
        <f t="shared" si="11"/>
        <v/>
      </c>
      <c r="B141" s="129" t="str">
        <f t="shared" si="7"/>
        <v/>
      </c>
      <c r="C141" s="40" t="str">
        <f t="shared" si="12"/>
        <v/>
      </c>
      <c r="D141" s="40" t="str">
        <f t="shared" si="8"/>
        <v/>
      </c>
      <c r="E141" s="40" t="str">
        <f t="shared" si="9"/>
        <v/>
      </c>
      <c r="F141" s="40" t="str">
        <f t="shared" si="10"/>
        <v/>
      </c>
      <c r="G141" s="40" t="str">
        <f t="shared" si="13"/>
        <v/>
      </c>
    </row>
    <row r="142" spans="1:7" x14ac:dyDescent="0.2">
      <c r="A142" s="39" t="str">
        <f t="shared" si="11"/>
        <v/>
      </c>
      <c r="B142" s="129" t="str">
        <f t="shared" si="7"/>
        <v/>
      </c>
      <c r="C142" s="40" t="str">
        <f t="shared" si="12"/>
        <v/>
      </c>
      <c r="D142" s="40" t="str">
        <f t="shared" si="8"/>
        <v/>
      </c>
      <c r="E142" s="40" t="str">
        <f t="shared" si="9"/>
        <v/>
      </c>
      <c r="F142" s="40" t="str">
        <f t="shared" si="10"/>
        <v/>
      </c>
      <c r="G142" s="40" t="str">
        <f t="shared" si="13"/>
        <v/>
      </c>
    </row>
    <row r="143" spans="1:7" x14ac:dyDescent="0.2">
      <c r="A143" s="39" t="str">
        <f t="shared" si="11"/>
        <v/>
      </c>
      <c r="B143" s="129" t="str">
        <f t="shared" si="7"/>
        <v/>
      </c>
      <c r="C143" s="40" t="str">
        <f t="shared" si="12"/>
        <v/>
      </c>
      <c r="D143" s="40" t="str">
        <f t="shared" si="8"/>
        <v/>
      </c>
      <c r="E143" s="40" t="str">
        <f t="shared" si="9"/>
        <v/>
      </c>
      <c r="F143" s="40" t="str">
        <f t="shared" si="10"/>
        <v/>
      </c>
      <c r="G143" s="40" t="str">
        <f t="shared" si="13"/>
        <v/>
      </c>
    </row>
    <row r="144" spans="1:7" x14ac:dyDescent="0.2">
      <c r="A144" s="39" t="str">
        <f t="shared" si="11"/>
        <v/>
      </c>
      <c r="B144" s="129" t="str">
        <f t="shared" si="7"/>
        <v/>
      </c>
      <c r="C144" s="40" t="str">
        <f t="shared" si="12"/>
        <v/>
      </c>
      <c r="D144" s="40" t="str">
        <f t="shared" si="8"/>
        <v/>
      </c>
      <c r="E144" s="40" t="str">
        <f t="shared" si="9"/>
        <v/>
      </c>
      <c r="F144" s="40" t="str">
        <f t="shared" si="10"/>
        <v/>
      </c>
      <c r="G144" s="40" t="str">
        <f t="shared" si="13"/>
        <v/>
      </c>
    </row>
    <row r="145" spans="1:7" x14ac:dyDescent="0.2">
      <c r="A145" s="39" t="str">
        <f t="shared" si="11"/>
        <v/>
      </c>
      <c r="B145" s="129" t="str">
        <f t="shared" si="7"/>
        <v/>
      </c>
      <c r="C145" s="40" t="str">
        <f t="shared" si="12"/>
        <v/>
      </c>
      <c r="D145" s="40" t="str">
        <f t="shared" si="8"/>
        <v/>
      </c>
      <c r="E145" s="40" t="str">
        <f t="shared" si="9"/>
        <v/>
      </c>
      <c r="F145" s="40" t="str">
        <f t="shared" si="10"/>
        <v/>
      </c>
      <c r="G145" s="40" t="str">
        <f t="shared" si="13"/>
        <v/>
      </c>
    </row>
    <row r="146" spans="1:7" x14ac:dyDescent="0.2">
      <c r="A146" s="39" t="str">
        <f t="shared" si="11"/>
        <v/>
      </c>
      <c r="B146" s="129" t="str">
        <f t="shared" si="7"/>
        <v/>
      </c>
      <c r="C146" s="40" t="str">
        <f t="shared" si="12"/>
        <v/>
      </c>
      <c r="D146" s="40" t="str">
        <f t="shared" si="8"/>
        <v/>
      </c>
      <c r="E146" s="40" t="str">
        <f t="shared" si="9"/>
        <v/>
      </c>
      <c r="F146" s="40" t="str">
        <f t="shared" si="10"/>
        <v/>
      </c>
      <c r="G146" s="40" t="str">
        <f t="shared" si="13"/>
        <v/>
      </c>
    </row>
    <row r="147" spans="1:7" x14ac:dyDescent="0.2">
      <c r="A147" s="39" t="str">
        <f t="shared" si="11"/>
        <v/>
      </c>
      <c r="B147" s="129" t="str">
        <f t="shared" si="7"/>
        <v/>
      </c>
      <c r="C147" s="40" t="str">
        <f t="shared" si="12"/>
        <v/>
      </c>
      <c r="D147" s="40" t="str">
        <f t="shared" si="8"/>
        <v/>
      </c>
      <c r="E147" s="40" t="str">
        <f t="shared" si="9"/>
        <v/>
      </c>
      <c r="F147" s="40" t="str">
        <f t="shared" si="10"/>
        <v/>
      </c>
      <c r="G147" s="40" t="str">
        <f t="shared" si="13"/>
        <v/>
      </c>
    </row>
    <row r="148" spans="1:7" x14ac:dyDescent="0.2">
      <c r="A148" s="39" t="str">
        <f t="shared" si="11"/>
        <v/>
      </c>
      <c r="B148" s="129" t="str">
        <f t="shared" si="7"/>
        <v/>
      </c>
      <c r="C148" s="40" t="str">
        <f t="shared" si="12"/>
        <v/>
      </c>
      <c r="D148" s="40" t="str">
        <f t="shared" si="8"/>
        <v/>
      </c>
      <c r="E148" s="40" t="str">
        <f t="shared" si="9"/>
        <v/>
      </c>
      <c r="F148" s="40" t="str">
        <f t="shared" si="10"/>
        <v/>
      </c>
      <c r="G148" s="40" t="str">
        <f t="shared" si="13"/>
        <v/>
      </c>
    </row>
    <row r="149" spans="1:7" x14ac:dyDescent="0.2">
      <c r="A149" s="39" t="str">
        <f t="shared" si="11"/>
        <v/>
      </c>
      <c r="B149" s="129" t="str">
        <f t="shared" si="7"/>
        <v/>
      </c>
      <c r="C149" s="40" t="str">
        <f t="shared" si="12"/>
        <v/>
      </c>
      <c r="D149" s="40" t="str">
        <f t="shared" si="8"/>
        <v/>
      </c>
      <c r="E149" s="40" t="str">
        <f t="shared" si="9"/>
        <v/>
      </c>
      <c r="F149" s="40" t="str">
        <f t="shared" si="10"/>
        <v/>
      </c>
      <c r="G149" s="40" t="str">
        <f t="shared" si="13"/>
        <v/>
      </c>
    </row>
    <row r="150" spans="1:7" x14ac:dyDescent="0.2">
      <c r="A150" s="39" t="str">
        <f t="shared" si="11"/>
        <v/>
      </c>
      <c r="B150" s="129" t="str">
        <f t="shared" ref="B150:B213" si="14">Show.Date</f>
        <v/>
      </c>
      <c r="C150" s="40" t="str">
        <f t="shared" si="12"/>
        <v/>
      </c>
      <c r="D150" s="40" t="str">
        <f t="shared" ref="D150:D213" si="15">Interest</f>
        <v/>
      </c>
      <c r="E150" s="40" t="str">
        <f t="shared" ref="E150:E213" si="16">Principal</f>
        <v/>
      </c>
      <c r="F150" s="40" t="str">
        <f t="shared" ref="F150:F213" si="17">Ending.Balance</f>
        <v/>
      </c>
      <c r="G150" s="40" t="str">
        <f t="shared" si="13"/>
        <v/>
      </c>
    </row>
    <row r="151" spans="1:7" x14ac:dyDescent="0.2">
      <c r="A151" s="39" t="str">
        <f t="shared" ref="A151:A214" si="18">payment.Num</f>
        <v/>
      </c>
      <c r="B151" s="129" t="str">
        <f t="shared" si="14"/>
        <v/>
      </c>
      <c r="C151" s="40" t="str">
        <f t="shared" ref="C151:C214" si="19">Beg.Bal</f>
        <v/>
      </c>
      <c r="D151" s="40" t="str">
        <f t="shared" si="15"/>
        <v/>
      </c>
      <c r="E151" s="40" t="str">
        <f t="shared" si="16"/>
        <v/>
      </c>
      <c r="F151" s="40" t="str">
        <f t="shared" si="17"/>
        <v/>
      </c>
      <c r="G151" s="40" t="str">
        <f t="shared" ref="G151:G214" si="20">Cum.Interest</f>
        <v/>
      </c>
    </row>
    <row r="152" spans="1:7" x14ac:dyDescent="0.2">
      <c r="A152" s="39" t="str">
        <f t="shared" si="18"/>
        <v/>
      </c>
      <c r="B152" s="129" t="str">
        <f t="shared" si="14"/>
        <v/>
      </c>
      <c r="C152" s="40" t="str">
        <f t="shared" si="19"/>
        <v/>
      </c>
      <c r="D152" s="40" t="str">
        <f t="shared" si="15"/>
        <v/>
      </c>
      <c r="E152" s="40" t="str">
        <f t="shared" si="16"/>
        <v/>
      </c>
      <c r="F152" s="40" t="str">
        <f t="shared" si="17"/>
        <v/>
      </c>
      <c r="G152" s="40" t="str">
        <f t="shared" si="20"/>
        <v/>
      </c>
    </row>
    <row r="153" spans="1:7" x14ac:dyDescent="0.2">
      <c r="A153" s="39" t="str">
        <f t="shared" si="18"/>
        <v/>
      </c>
      <c r="B153" s="129" t="str">
        <f t="shared" si="14"/>
        <v/>
      </c>
      <c r="C153" s="40" t="str">
        <f t="shared" si="19"/>
        <v/>
      </c>
      <c r="D153" s="40" t="str">
        <f t="shared" si="15"/>
        <v/>
      </c>
      <c r="E153" s="40" t="str">
        <f t="shared" si="16"/>
        <v/>
      </c>
      <c r="F153" s="40" t="str">
        <f t="shared" si="17"/>
        <v/>
      </c>
      <c r="G153" s="40" t="str">
        <f t="shared" si="20"/>
        <v/>
      </c>
    </row>
    <row r="154" spans="1:7" x14ac:dyDescent="0.2">
      <c r="A154" s="39" t="str">
        <f t="shared" si="18"/>
        <v/>
      </c>
      <c r="B154" s="129" t="str">
        <f t="shared" si="14"/>
        <v/>
      </c>
      <c r="C154" s="40" t="str">
        <f t="shared" si="19"/>
        <v/>
      </c>
      <c r="D154" s="40" t="str">
        <f t="shared" si="15"/>
        <v/>
      </c>
      <c r="E154" s="40" t="str">
        <f t="shared" si="16"/>
        <v/>
      </c>
      <c r="F154" s="40" t="str">
        <f t="shared" si="17"/>
        <v/>
      </c>
      <c r="G154" s="40" t="str">
        <f t="shared" si="20"/>
        <v/>
      </c>
    </row>
    <row r="155" spans="1:7" x14ac:dyDescent="0.2">
      <c r="A155" s="39" t="str">
        <f t="shared" si="18"/>
        <v/>
      </c>
      <c r="B155" s="129" t="str">
        <f t="shared" si="14"/>
        <v/>
      </c>
      <c r="C155" s="40" t="str">
        <f t="shared" si="19"/>
        <v/>
      </c>
      <c r="D155" s="40" t="str">
        <f t="shared" si="15"/>
        <v/>
      </c>
      <c r="E155" s="40" t="str">
        <f t="shared" si="16"/>
        <v/>
      </c>
      <c r="F155" s="40" t="str">
        <f t="shared" si="17"/>
        <v/>
      </c>
      <c r="G155" s="40" t="str">
        <f t="shared" si="20"/>
        <v/>
      </c>
    </row>
    <row r="156" spans="1:7" x14ac:dyDescent="0.2">
      <c r="A156" s="39" t="str">
        <f t="shared" si="18"/>
        <v/>
      </c>
      <c r="B156" s="129" t="str">
        <f t="shared" si="14"/>
        <v/>
      </c>
      <c r="C156" s="40" t="str">
        <f t="shared" si="19"/>
        <v/>
      </c>
      <c r="D156" s="40" t="str">
        <f t="shared" si="15"/>
        <v/>
      </c>
      <c r="E156" s="40" t="str">
        <f t="shared" si="16"/>
        <v/>
      </c>
      <c r="F156" s="40" t="str">
        <f t="shared" si="17"/>
        <v/>
      </c>
      <c r="G156" s="40" t="str">
        <f t="shared" si="20"/>
        <v/>
      </c>
    </row>
    <row r="157" spans="1:7" x14ac:dyDescent="0.2">
      <c r="A157" s="39" t="str">
        <f t="shared" si="18"/>
        <v/>
      </c>
      <c r="B157" s="129" t="str">
        <f t="shared" si="14"/>
        <v/>
      </c>
      <c r="C157" s="40" t="str">
        <f t="shared" si="19"/>
        <v/>
      </c>
      <c r="D157" s="40" t="str">
        <f t="shared" si="15"/>
        <v/>
      </c>
      <c r="E157" s="40" t="str">
        <f t="shared" si="16"/>
        <v/>
      </c>
      <c r="F157" s="40" t="str">
        <f t="shared" si="17"/>
        <v/>
      </c>
      <c r="G157" s="40" t="str">
        <f t="shared" si="20"/>
        <v/>
      </c>
    </row>
    <row r="158" spans="1:7" x14ac:dyDescent="0.2">
      <c r="A158" s="39" t="str">
        <f t="shared" si="18"/>
        <v/>
      </c>
      <c r="B158" s="129" t="str">
        <f t="shared" si="14"/>
        <v/>
      </c>
      <c r="C158" s="40" t="str">
        <f t="shared" si="19"/>
        <v/>
      </c>
      <c r="D158" s="40" t="str">
        <f t="shared" si="15"/>
        <v/>
      </c>
      <c r="E158" s="40" t="str">
        <f t="shared" si="16"/>
        <v/>
      </c>
      <c r="F158" s="40" t="str">
        <f t="shared" si="17"/>
        <v/>
      </c>
      <c r="G158" s="40" t="str">
        <f t="shared" si="20"/>
        <v/>
      </c>
    </row>
    <row r="159" spans="1:7" x14ac:dyDescent="0.2">
      <c r="A159" s="39" t="str">
        <f t="shared" si="18"/>
        <v/>
      </c>
      <c r="B159" s="129" t="str">
        <f t="shared" si="14"/>
        <v/>
      </c>
      <c r="C159" s="40" t="str">
        <f t="shared" si="19"/>
        <v/>
      </c>
      <c r="D159" s="40" t="str">
        <f t="shared" si="15"/>
        <v/>
      </c>
      <c r="E159" s="40" t="str">
        <f t="shared" si="16"/>
        <v/>
      </c>
      <c r="F159" s="40" t="str">
        <f t="shared" si="17"/>
        <v/>
      </c>
      <c r="G159" s="40" t="str">
        <f t="shared" si="20"/>
        <v/>
      </c>
    </row>
    <row r="160" spans="1:7" x14ac:dyDescent="0.2">
      <c r="A160" s="39" t="str">
        <f t="shared" si="18"/>
        <v/>
      </c>
      <c r="B160" s="129" t="str">
        <f t="shared" si="14"/>
        <v/>
      </c>
      <c r="C160" s="40" t="str">
        <f t="shared" si="19"/>
        <v/>
      </c>
      <c r="D160" s="40" t="str">
        <f t="shared" si="15"/>
        <v/>
      </c>
      <c r="E160" s="40" t="str">
        <f t="shared" si="16"/>
        <v/>
      </c>
      <c r="F160" s="40" t="str">
        <f t="shared" si="17"/>
        <v/>
      </c>
      <c r="G160" s="40" t="str">
        <f t="shared" si="20"/>
        <v/>
      </c>
    </row>
    <row r="161" spans="1:7" x14ac:dyDescent="0.2">
      <c r="A161" s="39" t="str">
        <f t="shared" si="18"/>
        <v/>
      </c>
      <c r="B161" s="129" t="str">
        <f t="shared" si="14"/>
        <v/>
      </c>
      <c r="C161" s="40" t="str">
        <f t="shared" si="19"/>
        <v/>
      </c>
      <c r="D161" s="40" t="str">
        <f t="shared" si="15"/>
        <v/>
      </c>
      <c r="E161" s="40" t="str">
        <f t="shared" si="16"/>
        <v/>
      </c>
      <c r="F161" s="40" t="str">
        <f t="shared" si="17"/>
        <v/>
      </c>
      <c r="G161" s="40" t="str">
        <f t="shared" si="20"/>
        <v/>
      </c>
    </row>
    <row r="162" spans="1:7" x14ac:dyDescent="0.2">
      <c r="A162" s="39" t="str">
        <f t="shared" si="18"/>
        <v/>
      </c>
      <c r="B162" s="129" t="str">
        <f t="shared" si="14"/>
        <v/>
      </c>
      <c r="C162" s="40" t="str">
        <f t="shared" si="19"/>
        <v/>
      </c>
      <c r="D162" s="40" t="str">
        <f t="shared" si="15"/>
        <v/>
      </c>
      <c r="E162" s="40" t="str">
        <f t="shared" si="16"/>
        <v/>
      </c>
      <c r="F162" s="40" t="str">
        <f t="shared" si="17"/>
        <v/>
      </c>
      <c r="G162" s="40" t="str">
        <f t="shared" si="20"/>
        <v/>
      </c>
    </row>
    <row r="163" spans="1:7" x14ac:dyDescent="0.2">
      <c r="A163" s="39" t="str">
        <f t="shared" si="18"/>
        <v/>
      </c>
      <c r="B163" s="129" t="str">
        <f t="shared" si="14"/>
        <v/>
      </c>
      <c r="C163" s="40" t="str">
        <f t="shared" si="19"/>
        <v/>
      </c>
      <c r="D163" s="40" t="str">
        <f t="shared" si="15"/>
        <v/>
      </c>
      <c r="E163" s="40" t="str">
        <f t="shared" si="16"/>
        <v/>
      </c>
      <c r="F163" s="40" t="str">
        <f t="shared" si="17"/>
        <v/>
      </c>
      <c r="G163" s="40" t="str">
        <f t="shared" si="20"/>
        <v/>
      </c>
    </row>
    <row r="164" spans="1:7" x14ac:dyDescent="0.2">
      <c r="A164" s="39" t="str">
        <f t="shared" si="18"/>
        <v/>
      </c>
      <c r="B164" s="129" t="str">
        <f t="shared" si="14"/>
        <v/>
      </c>
      <c r="C164" s="40" t="str">
        <f t="shared" si="19"/>
        <v/>
      </c>
      <c r="D164" s="40" t="str">
        <f t="shared" si="15"/>
        <v/>
      </c>
      <c r="E164" s="40" t="str">
        <f t="shared" si="16"/>
        <v/>
      </c>
      <c r="F164" s="40" t="str">
        <f t="shared" si="17"/>
        <v/>
      </c>
      <c r="G164" s="40" t="str">
        <f t="shared" si="20"/>
        <v/>
      </c>
    </row>
    <row r="165" spans="1:7" x14ac:dyDescent="0.2">
      <c r="A165" s="39" t="str">
        <f t="shared" si="18"/>
        <v/>
      </c>
      <c r="B165" s="129" t="str">
        <f t="shared" si="14"/>
        <v/>
      </c>
      <c r="C165" s="40" t="str">
        <f t="shared" si="19"/>
        <v/>
      </c>
      <c r="D165" s="40" t="str">
        <f t="shared" si="15"/>
        <v/>
      </c>
      <c r="E165" s="40" t="str">
        <f t="shared" si="16"/>
        <v/>
      </c>
      <c r="F165" s="40" t="str">
        <f t="shared" si="17"/>
        <v/>
      </c>
      <c r="G165" s="40" t="str">
        <f t="shared" si="20"/>
        <v/>
      </c>
    </row>
    <row r="166" spans="1:7" x14ac:dyDescent="0.2">
      <c r="A166" s="39" t="str">
        <f t="shared" si="18"/>
        <v/>
      </c>
      <c r="B166" s="129" t="str">
        <f t="shared" si="14"/>
        <v/>
      </c>
      <c r="C166" s="40" t="str">
        <f t="shared" si="19"/>
        <v/>
      </c>
      <c r="D166" s="40" t="str">
        <f t="shared" si="15"/>
        <v/>
      </c>
      <c r="E166" s="40" t="str">
        <f t="shared" si="16"/>
        <v/>
      </c>
      <c r="F166" s="40" t="str">
        <f t="shared" si="17"/>
        <v/>
      </c>
      <c r="G166" s="40" t="str">
        <f t="shared" si="20"/>
        <v/>
      </c>
    </row>
    <row r="167" spans="1:7" x14ac:dyDescent="0.2">
      <c r="A167" s="39" t="str">
        <f t="shared" si="18"/>
        <v/>
      </c>
      <c r="B167" s="129" t="str">
        <f t="shared" si="14"/>
        <v/>
      </c>
      <c r="C167" s="40" t="str">
        <f t="shared" si="19"/>
        <v/>
      </c>
      <c r="D167" s="40" t="str">
        <f t="shared" si="15"/>
        <v/>
      </c>
      <c r="E167" s="40" t="str">
        <f t="shared" si="16"/>
        <v/>
      </c>
      <c r="F167" s="40" t="str">
        <f t="shared" si="17"/>
        <v/>
      </c>
      <c r="G167" s="40" t="str">
        <f t="shared" si="20"/>
        <v/>
      </c>
    </row>
    <row r="168" spans="1:7" x14ac:dyDescent="0.2">
      <c r="A168" s="39" t="str">
        <f t="shared" si="18"/>
        <v/>
      </c>
      <c r="B168" s="129" t="str">
        <f t="shared" si="14"/>
        <v/>
      </c>
      <c r="C168" s="40" t="str">
        <f t="shared" si="19"/>
        <v/>
      </c>
      <c r="D168" s="40" t="str">
        <f t="shared" si="15"/>
        <v/>
      </c>
      <c r="E168" s="40" t="str">
        <f t="shared" si="16"/>
        <v/>
      </c>
      <c r="F168" s="40" t="str">
        <f t="shared" si="17"/>
        <v/>
      </c>
      <c r="G168" s="40" t="str">
        <f t="shared" si="20"/>
        <v/>
      </c>
    </row>
    <row r="169" spans="1:7" x14ac:dyDescent="0.2">
      <c r="A169" s="39" t="str">
        <f t="shared" si="18"/>
        <v/>
      </c>
      <c r="B169" s="129" t="str">
        <f t="shared" si="14"/>
        <v/>
      </c>
      <c r="C169" s="40" t="str">
        <f t="shared" si="19"/>
        <v/>
      </c>
      <c r="D169" s="40" t="str">
        <f t="shared" si="15"/>
        <v/>
      </c>
      <c r="E169" s="40" t="str">
        <f t="shared" si="16"/>
        <v/>
      </c>
      <c r="F169" s="40" t="str">
        <f t="shared" si="17"/>
        <v/>
      </c>
      <c r="G169" s="40" t="str">
        <f t="shared" si="20"/>
        <v/>
      </c>
    </row>
    <row r="170" spans="1:7" x14ac:dyDescent="0.2">
      <c r="A170" s="39" t="str">
        <f t="shared" si="18"/>
        <v/>
      </c>
      <c r="B170" s="129" t="str">
        <f t="shared" si="14"/>
        <v/>
      </c>
      <c r="C170" s="40" t="str">
        <f t="shared" si="19"/>
        <v/>
      </c>
      <c r="D170" s="40" t="str">
        <f t="shared" si="15"/>
        <v/>
      </c>
      <c r="E170" s="40" t="str">
        <f t="shared" si="16"/>
        <v/>
      </c>
      <c r="F170" s="40" t="str">
        <f t="shared" si="17"/>
        <v/>
      </c>
      <c r="G170" s="40" t="str">
        <f t="shared" si="20"/>
        <v/>
      </c>
    </row>
    <row r="171" spans="1:7" x14ac:dyDescent="0.2">
      <c r="A171" s="39" t="str">
        <f t="shared" si="18"/>
        <v/>
      </c>
      <c r="B171" s="129" t="str">
        <f t="shared" si="14"/>
        <v/>
      </c>
      <c r="C171" s="40" t="str">
        <f t="shared" si="19"/>
        <v/>
      </c>
      <c r="D171" s="40" t="str">
        <f t="shared" si="15"/>
        <v/>
      </c>
      <c r="E171" s="40" t="str">
        <f t="shared" si="16"/>
        <v/>
      </c>
      <c r="F171" s="40" t="str">
        <f t="shared" si="17"/>
        <v/>
      </c>
      <c r="G171" s="40" t="str">
        <f t="shared" si="20"/>
        <v/>
      </c>
    </row>
    <row r="172" spans="1:7" x14ac:dyDescent="0.2">
      <c r="A172" s="39" t="str">
        <f t="shared" si="18"/>
        <v/>
      </c>
      <c r="B172" s="129" t="str">
        <f t="shared" si="14"/>
        <v/>
      </c>
      <c r="C172" s="40" t="str">
        <f t="shared" si="19"/>
        <v/>
      </c>
      <c r="D172" s="40" t="str">
        <f t="shared" si="15"/>
        <v/>
      </c>
      <c r="E172" s="40" t="str">
        <f t="shared" si="16"/>
        <v/>
      </c>
      <c r="F172" s="40" t="str">
        <f t="shared" si="17"/>
        <v/>
      </c>
      <c r="G172" s="40" t="str">
        <f t="shared" si="20"/>
        <v/>
      </c>
    </row>
    <row r="173" spans="1:7" x14ac:dyDescent="0.2">
      <c r="A173" s="39" t="str">
        <f t="shared" si="18"/>
        <v/>
      </c>
      <c r="B173" s="129" t="str">
        <f t="shared" si="14"/>
        <v/>
      </c>
      <c r="C173" s="40" t="str">
        <f t="shared" si="19"/>
        <v/>
      </c>
      <c r="D173" s="40" t="str">
        <f t="shared" si="15"/>
        <v/>
      </c>
      <c r="E173" s="40" t="str">
        <f t="shared" si="16"/>
        <v/>
      </c>
      <c r="F173" s="40" t="str">
        <f t="shared" si="17"/>
        <v/>
      </c>
      <c r="G173" s="40" t="str">
        <f t="shared" si="20"/>
        <v/>
      </c>
    </row>
    <row r="174" spans="1:7" x14ac:dyDescent="0.2">
      <c r="A174" s="39" t="str">
        <f t="shared" si="18"/>
        <v/>
      </c>
      <c r="B174" s="129" t="str">
        <f t="shared" si="14"/>
        <v/>
      </c>
      <c r="C174" s="40" t="str">
        <f t="shared" si="19"/>
        <v/>
      </c>
      <c r="D174" s="40" t="str">
        <f t="shared" si="15"/>
        <v/>
      </c>
      <c r="E174" s="40" t="str">
        <f t="shared" si="16"/>
        <v/>
      </c>
      <c r="F174" s="40" t="str">
        <f t="shared" si="17"/>
        <v/>
      </c>
      <c r="G174" s="40" t="str">
        <f t="shared" si="20"/>
        <v/>
      </c>
    </row>
    <row r="175" spans="1:7" x14ac:dyDescent="0.2">
      <c r="A175" s="39" t="str">
        <f t="shared" si="18"/>
        <v/>
      </c>
      <c r="B175" s="129" t="str">
        <f t="shared" si="14"/>
        <v/>
      </c>
      <c r="C175" s="40" t="str">
        <f t="shared" si="19"/>
        <v/>
      </c>
      <c r="D175" s="40" t="str">
        <f t="shared" si="15"/>
        <v/>
      </c>
      <c r="E175" s="40" t="str">
        <f t="shared" si="16"/>
        <v/>
      </c>
      <c r="F175" s="40" t="str">
        <f t="shared" si="17"/>
        <v/>
      </c>
      <c r="G175" s="40" t="str">
        <f t="shared" si="20"/>
        <v/>
      </c>
    </row>
    <row r="176" spans="1:7" x14ac:dyDescent="0.2">
      <c r="A176" s="39" t="str">
        <f t="shared" si="18"/>
        <v/>
      </c>
      <c r="B176" s="129" t="str">
        <f t="shared" si="14"/>
        <v/>
      </c>
      <c r="C176" s="40" t="str">
        <f t="shared" si="19"/>
        <v/>
      </c>
      <c r="D176" s="40" t="str">
        <f t="shared" si="15"/>
        <v/>
      </c>
      <c r="E176" s="40" t="str">
        <f t="shared" si="16"/>
        <v/>
      </c>
      <c r="F176" s="40" t="str">
        <f t="shared" si="17"/>
        <v/>
      </c>
      <c r="G176" s="40" t="str">
        <f t="shared" si="20"/>
        <v/>
      </c>
    </row>
    <row r="177" spans="1:7" x14ac:dyDescent="0.2">
      <c r="A177" s="39" t="str">
        <f t="shared" si="18"/>
        <v/>
      </c>
      <c r="B177" s="129" t="str">
        <f t="shared" si="14"/>
        <v/>
      </c>
      <c r="C177" s="40" t="str">
        <f t="shared" si="19"/>
        <v/>
      </c>
      <c r="D177" s="40" t="str">
        <f t="shared" si="15"/>
        <v/>
      </c>
      <c r="E177" s="40" t="str">
        <f t="shared" si="16"/>
        <v/>
      </c>
      <c r="F177" s="40" t="str">
        <f t="shared" si="17"/>
        <v/>
      </c>
      <c r="G177" s="40" t="str">
        <f t="shared" si="20"/>
        <v/>
      </c>
    </row>
    <row r="178" spans="1:7" x14ac:dyDescent="0.2">
      <c r="A178" s="39" t="str">
        <f t="shared" si="18"/>
        <v/>
      </c>
      <c r="B178" s="129" t="str">
        <f t="shared" si="14"/>
        <v/>
      </c>
      <c r="C178" s="40" t="str">
        <f t="shared" si="19"/>
        <v/>
      </c>
      <c r="D178" s="40" t="str">
        <f t="shared" si="15"/>
        <v/>
      </c>
      <c r="E178" s="40" t="str">
        <f t="shared" si="16"/>
        <v/>
      </c>
      <c r="F178" s="40" t="str">
        <f t="shared" si="17"/>
        <v/>
      </c>
      <c r="G178" s="40" t="str">
        <f t="shared" si="20"/>
        <v/>
      </c>
    </row>
    <row r="179" spans="1:7" x14ac:dyDescent="0.2">
      <c r="A179" s="39" t="str">
        <f t="shared" si="18"/>
        <v/>
      </c>
      <c r="B179" s="129" t="str">
        <f t="shared" si="14"/>
        <v/>
      </c>
      <c r="C179" s="40" t="str">
        <f t="shared" si="19"/>
        <v/>
      </c>
      <c r="D179" s="40" t="str">
        <f t="shared" si="15"/>
        <v/>
      </c>
      <c r="E179" s="40" t="str">
        <f t="shared" si="16"/>
        <v/>
      </c>
      <c r="F179" s="40" t="str">
        <f t="shared" si="17"/>
        <v/>
      </c>
      <c r="G179" s="40" t="str">
        <f t="shared" si="20"/>
        <v/>
      </c>
    </row>
    <row r="180" spans="1:7" x14ac:dyDescent="0.2">
      <c r="A180" s="39" t="str">
        <f t="shared" si="18"/>
        <v/>
      </c>
      <c r="B180" s="129" t="str">
        <f t="shared" si="14"/>
        <v/>
      </c>
      <c r="C180" s="40" t="str">
        <f t="shared" si="19"/>
        <v/>
      </c>
      <c r="D180" s="40" t="str">
        <f t="shared" si="15"/>
        <v/>
      </c>
      <c r="E180" s="40" t="str">
        <f t="shared" si="16"/>
        <v/>
      </c>
      <c r="F180" s="40" t="str">
        <f t="shared" si="17"/>
        <v/>
      </c>
      <c r="G180" s="40" t="str">
        <f t="shared" si="20"/>
        <v/>
      </c>
    </row>
    <row r="181" spans="1:7" x14ac:dyDescent="0.2">
      <c r="A181" s="39" t="str">
        <f t="shared" si="18"/>
        <v/>
      </c>
      <c r="B181" s="129" t="str">
        <f t="shared" si="14"/>
        <v/>
      </c>
      <c r="C181" s="40" t="str">
        <f t="shared" si="19"/>
        <v/>
      </c>
      <c r="D181" s="40" t="str">
        <f t="shared" si="15"/>
        <v/>
      </c>
      <c r="E181" s="40" t="str">
        <f t="shared" si="16"/>
        <v/>
      </c>
      <c r="F181" s="40" t="str">
        <f t="shared" si="17"/>
        <v/>
      </c>
      <c r="G181" s="40" t="str">
        <f t="shared" si="20"/>
        <v/>
      </c>
    </row>
    <row r="182" spans="1:7" x14ac:dyDescent="0.2">
      <c r="A182" s="39" t="str">
        <f t="shared" si="18"/>
        <v/>
      </c>
      <c r="B182" s="129" t="str">
        <f t="shared" si="14"/>
        <v/>
      </c>
      <c r="C182" s="40" t="str">
        <f t="shared" si="19"/>
        <v/>
      </c>
      <c r="D182" s="40" t="str">
        <f t="shared" si="15"/>
        <v/>
      </c>
      <c r="E182" s="40" t="str">
        <f t="shared" si="16"/>
        <v/>
      </c>
      <c r="F182" s="40" t="str">
        <f t="shared" si="17"/>
        <v/>
      </c>
      <c r="G182" s="40" t="str">
        <f t="shared" si="20"/>
        <v/>
      </c>
    </row>
    <row r="183" spans="1:7" x14ac:dyDescent="0.2">
      <c r="A183" s="39" t="str">
        <f t="shared" si="18"/>
        <v/>
      </c>
      <c r="B183" s="129" t="str">
        <f t="shared" si="14"/>
        <v/>
      </c>
      <c r="C183" s="40" t="str">
        <f t="shared" si="19"/>
        <v/>
      </c>
      <c r="D183" s="40" t="str">
        <f t="shared" si="15"/>
        <v/>
      </c>
      <c r="E183" s="40" t="str">
        <f t="shared" si="16"/>
        <v/>
      </c>
      <c r="F183" s="40" t="str">
        <f t="shared" si="17"/>
        <v/>
      </c>
      <c r="G183" s="40" t="str">
        <f t="shared" si="20"/>
        <v/>
      </c>
    </row>
    <row r="184" spans="1:7" x14ac:dyDescent="0.2">
      <c r="A184" s="39" t="str">
        <f t="shared" si="18"/>
        <v/>
      </c>
      <c r="B184" s="129" t="str">
        <f t="shared" si="14"/>
        <v/>
      </c>
      <c r="C184" s="40" t="str">
        <f t="shared" si="19"/>
        <v/>
      </c>
      <c r="D184" s="40" t="str">
        <f t="shared" si="15"/>
        <v/>
      </c>
      <c r="E184" s="40" t="str">
        <f t="shared" si="16"/>
        <v/>
      </c>
      <c r="F184" s="40" t="str">
        <f t="shared" si="17"/>
        <v/>
      </c>
      <c r="G184" s="40" t="str">
        <f t="shared" si="20"/>
        <v/>
      </c>
    </row>
    <row r="185" spans="1:7" x14ac:dyDescent="0.2">
      <c r="A185" s="39" t="str">
        <f t="shared" si="18"/>
        <v/>
      </c>
      <c r="B185" s="129" t="str">
        <f t="shared" si="14"/>
        <v/>
      </c>
      <c r="C185" s="40" t="str">
        <f t="shared" si="19"/>
        <v/>
      </c>
      <c r="D185" s="40" t="str">
        <f t="shared" si="15"/>
        <v/>
      </c>
      <c r="E185" s="40" t="str">
        <f t="shared" si="16"/>
        <v/>
      </c>
      <c r="F185" s="40" t="str">
        <f t="shared" si="17"/>
        <v/>
      </c>
      <c r="G185" s="40" t="str">
        <f t="shared" si="20"/>
        <v/>
      </c>
    </row>
    <row r="186" spans="1:7" x14ac:dyDescent="0.2">
      <c r="A186" s="39" t="str">
        <f t="shared" si="18"/>
        <v/>
      </c>
      <c r="B186" s="129" t="str">
        <f t="shared" si="14"/>
        <v/>
      </c>
      <c r="C186" s="40" t="str">
        <f t="shared" si="19"/>
        <v/>
      </c>
      <c r="D186" s="40" t="str">
        <f t="shared" si="15"/>
        <v/>
      </c>
      <c r="E186" s="40" t="str">
        <f t="shared" si="16"/>
        <v/>
      </c>
      <c r="F186" s="40" t="str">
        <f t="shared" si="17"/>
        <v/>
      </c>
      <c r="G186" s="40" t="str">
        <f t="shared" si="20"/>
        <v/>
      </c>
    </row>
    <row r="187" spans="1:7" x14ac:dyDescent="0.2">
      <c r="A187" s="39" t="str">
        <f t="shared" si="18"/>
        <v/>
      </c>
      <c r="B187" s="129" t="str">
        <f t="shared" si="14"/>
        <v/>
      </c>
      <c r="C187" s="40" t="str">
        <f t="shared" si="19"/>
        <v/>
      </c>
      <c r="D187" s="40" t="str">
        <f t="shared" si="15"/>
        <v/>
      </c>
      <c r="E187" s="40" t="str">
        <f t="shared" si="16"/>
        <v/>
      </c>
      <c r="F187" s="40" t="str">
        <f t="shared" si="17"/>
        <v/>
      </c>
      <c r="G187" s="40" t="str">
        <f t="shared" si="20"/>
        <v/>
      </c>
    </row>
    <row r="188" spans="1:7" x14ac:dyDescent="0.2">
      <c r="A188" s="39" t="str">
        <f t="shared" si="18"/>
        <v/>
      </c>
      <c r="B188" s="129" t="str">
        <f t="shared" si="14"/>
        <v/>
      </c>
      <c r="C188" s="40" t="str">
        <f t="shared" si="19"/>
        <v/>
      </c>
      <c r="D188" s="40" t="str">
        <f t="shared" si="15"/>
        <v/>
      </c>
      <c r="E188" s="40" t="str">
        <f t="shared" si="16"/>
        <v/>
      </c>
      <c r="F188" s="40" t="str">
        <f t="shared" si="17"/>
        <v/>
      </c>
      <c r="G188" s="40" t="str">
        <f t="shared" si="20"/>
        <v/>
      </c>
    </row>
    <row r="189" spans="1:7" x14ac:dyDescent="0.2">
      <c r="A189" s="39" t="str">
        <f t="shared" si="18"/>
        <v/>
      </c>
      <c r="B189" s="129" t="str">
        <f t="shared" si="14"/>
        <v/>
      </c>
      <c r="C189" s="40" t="str">
        <f t="shared" si="19"/>
        <v/>
      </c>
      <c r="D189" s="40" t="str">
        <f t="shared" si="15"/>
        <v/>
      </c>
      <c r="E189" s="40" t="str">
        <f t="shared" si="16"/>
        <v/>
      </c>
      <c r="F189" s="40" t="str">
        <f t="shared" si="17"/>
        <v/>
      </c>
      <c r="G189" s="40" t="str">
        <f t="shared" si="20"/>
        <v/>
      </c>
    </row>
    <row r="190" spans="1:7" x14ac:dyDescent="0.2">
      <c r="A190" s="39" t="str">
        <f t="shared" si="18"/>
        <v/>
      </c>
      <c r="B190" s="129" t="str">
        <f t="shared" si="14"/>
        <v/>
      </c>
      <c r="C190" s="40" t="str">
        <f t="shared" si="19"/>
        <v/>
      </c>
      <c r="D190" s="40" t="str">
        <f t="shared" si="15"/>
        <v/>
      </c>
      <c r="E190" s="40" t="str">
        <f t="shared" si="16"/>
        <v/>
      </c>
      <c r="F190" s="40" t="str">
        <f t="shared" si="17"/>
        <v/>
      </c>
      <c r="G190" s="40" t="str">
        <f t="shared" si="20"/>
        <v/>
      </c>
    </row>
    <row r="191" spans="1:7" x14ac:dyDescent="0.2">
      <c r="A191" s="39" t="str">
        <f t="shared" si="18"/>
        <v/>
      </c>
      <c r="B191" s="129" t="str">
        <f t="shared" si="14"/>
        <v/>
      </c>
      <c r="C191" s="40" t="str">
        <f t="shared" si="19"/>
        <v/>
      </c>
      <c r="D191" s="40" t="str">
        <f t="shared" si="15"/>
        <v/>
      </c>
      <c r="E191" s="40" t="str">
        <f t="shared" si="16"/>
        <v/>
      </c>
      <c r="F191" s="40" t="str">
        <f t="shared" si="17"/>
        <v/>
      </c>
      <c r="G191" s="40" t="str">
        <f t="shared" si="20"/>
        <v/>
      </c>
    </row>
    <row r="192" spans="1:7" x14ac:dyDescent="0.2">
      <c r="A192" s="39" t="str">
        <f t="shared" si="18"/>
        <v/>
      </c>
      <c r="B192" s="129" t="str">
        <f t="shared" si="14"/>
        <v/>
      </c>
      <c r="C192" s="40" t="str">
        <f t="shared" si="19"/>
        <v/>
      </c>
      <c r="D192" s="40" t="str">
        <f t="shared" si="15"/>
        <v/>
      </c>
      <c r="E192" s="40" t="str">
        <f t="shared" si="16"/>
        <v/>
      </c>
      <c r="F192" s="40" t="str">
        <f t="shared" si="17"/>
        <v/>
      </c>
      <c r="G192" s="40" t="str">
        <f t="shared" si="20"/>
        <v/>
      </c>
    </row>
    <row r="193" spans="1:7" x14ac:dyDescent="0.2">
      <c r="A193" s="39" t="str">
        <f t="shared" si="18"/>
        <v/>
      </c>
      <c r="B193" s="129" t="str">
        <f t="shared" si="14"/>
        <v/>
      </c>
      <c r="C193" s="40" t="str">
        <f t="shared" si="19"/>
        <v/>
      </c>
      <c r="D193" s="40" t="str">
        <f t="shared" si="15"/>
        <v/>
      </c>
      <c r="E193" s="40" t="str">
        <f t="shared" si="16"/>
        <v/>
      </c>
      <c r="F193" s="40" t="str">
        <f t="shared" si="17"/>
        <v/>
      </c>
      <c r="G193" s="40" t="str">
        <f t="shared" si="20"/>
        <v/>
      </c>
    </row>
    <row r="194" spans="1:7" x14ac:dyDescent="0.2">
      <c r="A194" s="39" t="str">
        <f t="shared" si="18"/>
        <v/>
      </c>
      <c r="B194" s="129" t="str">
        <f t="shared" si="14"/>
        <v/>
      </c>
      <c r="C194" s="40" t="str">
        <f t="shared" si="19"/>
        <v/>
      </c>
      <c r="D194" s="40" t="str">
        <f t="shared" si="15"/>
        <v/>
      </c>
      <c r="E194" s="40" t="str">
        <f t="shared" si="16"/>
        <v/>
      </c>
      <c r="F194" s="40" t="str">
        <f t="shared" si="17"/>
        <v/>
      </c>
      <c r="G194" s="40" t="str">
        <f t="shared" si="20"/>
        <v/>
      </c>
    </row>
    <row r="195" spans="1:7" x14ac:dyDescent="0.2">
      <c r="A195" s="39" t="str">
        <f t="shared" si="18"/>
        <v/>
      </c>
      <c r="B195" s="129" t="str">
        <f t="shared" si="14"/>
        <v/>
      </c>
      <c r="C195" s="40" t="str">
        <f t="shared" si="19"/>
        <v/>
      </c>
      <c r="D195" s="40" t="str">
        <f t="shared" si="15"/>
        <v/>
      </c>
      <c r="E195" s="40" t="str">
        <f t="shared" si="16"/>
        <v/>
      </c>
      <c r="F195" s="40" t="str">
        <f t="shared" si="17"/>
        <v/>
      </c>
      <c r="G195" s="40" t="str">
        <f t="shared" si="20"/>
        <v/>
      </c>
    </row>
    <row r="196" spans="1:7" x14ac:dyDescent="0.2">
      <c r="A196" s="39" t="str">
        <f t="shared" si="18"/>
        <v/>
      </c>
      <c r="B196" s="129" t="str">
        <f t="shared" si="14"/>
        <v/>
      </c>
      <c r="C196" s="40" t="str">
        <f t="shared" si="19"/>
        <v/>
      </c>
      <c r="D196" s="40" t="str">
        <f t="shared" si="15"/>
        <v/>
      </c>
      <c r="E196" s="40" t="str">
        <f t="shared" si="16"/>
        <v/>
      </c>
      <c r="F196" s="40" t="str">
        <f t="shared" si="17"/>
        <v/>
      </c>
      <c r="G196" s="40" t="str">
        <f t="shared" si="20"/>
        <v/>
      </c>
    </row>
    <row r="197" spans="1:7" x14ac:dyDescent="0.2">
      <c r="A197" s="39" t="str">
        <f t="shared" si="18"/>
        <v/>
      </c>
      <c r="B197" s="129" t="str">
        <f t="shared" si="14"/>
        <v/>
      </c>
      <c r="C197" s="40" t="str">
        <f t="shared" si="19"/>
        <v/>
      </c>
      <c r="D197" s="40" t="str">
        <f t="shared" si="15"/>
        <v/>
      </c>
      <c r="E197" s="40" t="str">
        <f t="shared" si="16"/>
        <v/>
      </c>
      <c r="F197" s="40" t="str">
        <f t="shared" si="17"/>
        <v/>
      </c>
      <c r="G197" s="40" t="str">
        <f t="shared" si="20"/>
        <v/>
      </c>
    </row>
    <row r="198" spans="1:7" x14ac:dyDescent="0.2">
      <c r="A198" s="39" t="str">
        <f t="shared" si="18"/>
        <v/>
      </c>
      <c r="B198" s="129" t="str">
        <f t="shared" si="14"/>
        <v/>
      </c>
      <c r="C198" s="40" t="str">
        <f t="shared" si="19"/>
        <v/>
      </c>
      <c r="D198" s="40" t="str">
        <f t="shared" si="15"/>
        <v/>
      </c>
      <c r="E198" s="40" t="str">
        <f t="shared" si="16"/>
        <v/>
      </c>
      <c r="F198" s="40" t="str">
        <f t="shared" si="17"/>
        <v/>
      </c>
      <c r="G198" s="40" t="str">
        <f t="shared" si="20"/>
        <v/>
      </c>
    </row>
    <row r="199" spans="1:7" x14ac:dyDescent="0.2">
      <c r="A199" s="39" t="str">
        <f t="shared" si="18"/>
        <v/>
      </c>
      <c r="B199" s="129" t="str">
        <f t="shared" si="14"/>
        <v/>
      </c>
      <c r="C199" s="40" t="str">
        <f t="shared" si="19"/>
        <v/>
      </c>
      <c r="D199" s="40" t="str">
        <f t="shared" si="15"/>
        <v/>
      </c>
      <c r="E199" s="40" t="str">
        <f t="shared" si="16"/>
        <v/>
      </c>
      <c r="F199" s="40" t="str">
        <f t="shared" si="17"/>
        <v/>
      </c>
      <c r="G199" s="40" t="str">
        <f t="shared" si="20"/>
        <v/>
      </c>
    </row>
    <row r="200" spans="1:7" x14ac:dyDescent="0.2">
      <c r="A200" s="39" t="str">
        <f t="shared" si="18"/>
        <v/>
      </c>
      <c r="B200" s="129" t="str">
        <f t="shared" si="14"/>
        <v/>
      </c>
      <c r="C200" s="40" t="str">
        <f t="shared" si="19"/>
        <v/>
      </c>
      <c r="D200" s="40" t="str">
        <f t="shared" si="15"/>
        <v/>
      </c>
      <c r="E200" s="40" t="str">
        <f t="shared" si="16"/>
        <v/>
      </c>
      <c r="F200" s="40" t="str">
        <f t="shared" si="17"/>
        <v/>
      </c>
      <c r="G200" s="40" t="str">
        <f t="shared" si="20"/>
        <v/>
      </c>
    </row>
    <row r="201" spans="1:7" x14ac:dyDescent="0.2">
      <c r="A201" s="39" t="str">
        <f t="shared" si="18"/>
        <v/>
      </c>
      <c r="B201" s="129" t="str">
        <f t="shared" si="14"/>
        <v/>
      </c>
      <c r="C201" s="40" t="str">
        <f t="shared" si="19"/>
        <v/>
      </c>
      <c r="D201" s="40" t="str">
        <f t="shared" si="15"/>
        <v/>
      </c>
      <c r="E201" s="40" t="str">
        <f t="shared" si="16"/>
        <v/>
      </c>
      <c r="F201" s="40" t="str">
        <f t="shared" si="17"/>
        <v/>
      </c>
      <c r="G201" s="40" t="str">
        <f t="shared" si="20"/>
        <v/>
      </c>
    </row>
    <row r="202" spans="1:7" x14ac:dyDescent="0.2">
      <c r="A202" s="39" t="str">
        <f t="shared" si="18"/>
        <v/>
      </c>
      <c r="B202" s="129" t="str">
        <f t="shared" si="14"/>
        <v/>
      </c>
      <c r="C202" s="40" t="str">
        <f t="shared" si="19"/>
        <v/>
      </c>
      <c r="D202" s="40" t="str">
        <f t="shared" si="15"/>
        <v/>
      </c>
      <c r="E202" s="40" t="str">
        <f t="shared" si="16"/>
        <v/>
      </c>
      <c r="F202" s="40" t="str">
        <f t="shared" si="17"/>
        <v/>
      </c>
      <c r="G202" s="40" t="str">
        <f t="shared" si="20"/>
        <v/>
      </c>
    </row>
    <row r="203" spans="1:7" x14ac:dyDescent="0.2">
      <c r="A203" s="39" t="str">
        <f t="shared" si="18"/>
        <v/>
      </c>
      <c r="B203" s="129" t="str">
        <f t="shared" si="14"/>
        <v/>
      </c>
      <c r="C203" s="40" t="str">
        <f t="shared" si="19"/>
        <v/>
      </c>
      <c r="D203" s="40" t="str">
        <f t="shared" si="15"/>
        <v/>
      </c>
      <c r="E203" s="40" t="str">
        <f t="shared" si="16"/>
        <v/>
      </c>
      <c r="F203" s="40" t="str">
        <f t="shared" si="17"/>
        <v/>
      </c>
      <c r="G203" s="40" t="str">
        <f t="shared" si="20"/>
        <v/>
      </c>
    </row>
    <row r="204" spans="1:7" x14ac:dyDescent="0.2">
      <c r="A204" s="39" t="str">
        <f t="shared" si="18"/>
        <v/>
      </c>
      <c r="B204" s="129" t="str">
        <f t="shared" si="14"/>
        <v/>
      </c>
      <c r="C204" s="40" t="str">
        <f t="shared" si="19"/>
        <v/>
      </c>
      <c r="D204" s="40" t="str">
        <f t="shared" si="15"/>
        <v/>
      </c>
      <c r="E204" s="40" t="str">
        <f t="shared" si="16"/>
        <v/>
      </c>
      <c r="F204" s="40" t="str">
        <f t="shared" si="17"/>
        <v/>
      </c>
      <c r="G204" s="40" t="str">
        <f t="shared" si="20"/>
        <v/>
      </c>
    </row>
    <row r="205" spans="1:7" x14ac:dyDescent="0.2">
      <c r="A205" s="39" t="str">
        <f t="shared" si="18"/>
        <v/>
      </c>
      <c r="B205" s="129" t="str">
        <f t="shared" si="14"/>
        <v/>
      </c>
      <c r="C205" s="40" t="str">
        <f t="shared" si="19"/>
        <v/>
      </c>
      <c r="D205" s="40" t="str">
        <f t="shared" si="15"/>
        <v/>
      </c>
      <c r="E205" s="40" t="str">
        <f t="shared" si="16"/>
        <v/>
      </c>
      <c r="F205" s="40" t="str">
        <f t="shared" si="17"/>
        <v/>
      </c>
      <c r="G205" s="40" t="str">
        <f t="shared" si="20"/>
        <v/>
      </c>
    </row>
    <row r="206" spans="1:7" x14ac:dyDescent="0.2">
      <c r="A206" s="39" t="str">
        <f t="shared" si="18"/>
        <v/>
      </c>
      <c r="B206" s="129" t="str">
        <f t="shared" si="14"/>
        <v/>
      </c>
      <c r="C206" s="40" t="str">
        <f t="shared" si="19"/>
        <v/>
      </c>
      <c r="D206" s="40" t="str">
        <f t="shared" si="15"/>
        <v/>
      </c>
      <c r="E206" s="40" t="str">
        <f t="shared" si="16"/>
        <v/>
      </c>
      <c r="F206" s="40" t="str">
        <f t="shared" si="17"/>
        <v/>
      </c>
      <c r="G206" s="40" t="str">
        <f t="shared" si="20"/>
        <v/>
      </c>
    </row>
    <row r="207" spans="1:7" x14ac:dyDescent="0.2">
      <c r="A207" s="39" t="str">
        <f t="shared" si="18"/>
        <v/>
      </c>
      <c r="B207" s="129" t="str">
        <f t="shared" si="14"/>
        <v/>
      </c>
      <c r="C207" s="40" t="str">
        <f t="shared" si="19"/>
        <v/>
      </c>
      <c r="D207" s="40" t="str">
        <f t="shared" si="15"/>
        <v/>
      </c>
      <c r="E207" s="40" t="str">
        <f t="shared" si="16"/>
        <v/>
      </c>
      <c r="F207" s="40" t="str">
        <f t="shared" si="17"/>
        <v/>
      </c>
      <c r="G207" s="40" t="str">
        <f t="shared" si="20"/>
        <v/>
      </c>
    </row>
    <row r="208" spans="1:7" x14ac:dyDescent="0.2">
      <c r="A208" s="39" t="str">
        <f t="shared" si="18"/>
        <v/>
      </c>
      <c r="B208" s="129" t="str">
        <f t="shared" si="14"/>
        <v/>
      </c>
      <c r="C208" s="40" t="str">
        <f t="shared" si="19"/>
        <v/>
      </c>
      <c r="D208" s="40" t="str">
        <f t="shared" si="15"/>
        <v/>
      </c>
      <c r="E208" s="40" t="str">
        <f t="shared" si="16"/>
        <v/>
      </c>
      <c r="F208" s="40" t="str">
        <f t="shared" si="17"/>
        <v/>
      </c>
      <c r="G208" s="40" t="str">
        <f t="shared" si="20"/>
        <v/>
      </c>
    </row>
    <row r="209" spans="1:7" x14ac:dyDescent="0.2">
      <c r="A209" s="39" t="str">
        <f t="shared" si="18"/>
        <v/>
      </c>
      <c r="B209" s="129" t="str">
        <f t="shared" si="14"/>
        <v/>
      </c>
      <c r="C209" s="40" t="str">
        <f t="shared" si="19"/>
        <v/>
      </c>
      <c r="D209" s="40" t="str">
        <f t="shared" si="15"/>
        <v/>
      </c>
      <c r="E209" s="40" t="str">
        <f t="shared" si="16"/>
        <v/>
      </c>
      <c r="F209" s="40" t="str">
        <f t="shared" si="17"/>
        <v/>
      </c>
      <c r="G209" s="40" t="str">
        <f t="shared" si="20"/>
        <v/>
      </c>
    </row>
    <row r="210" spans="1:7" x14ac:dyDescent="0.2">
      <c r="A210" s="39" t="str">
        <f t="shared" si="18"/>
        <v/>
      </c>
      <c r="B210" s="129" t="str">
        <f t="shared" si="14"/>
        <v/>
      </c>
      <c r="C210" s="40" t="str">
        <f t="shared" si="19"/>
        <v/>
      </c>
      <c r="D210" s="40" t="str">
        <f t="shared" si="15"/>
        <v/>
      </c>
      <c r="E210" s="40" t="str">
        <f t="shared" si="16"/>
        <v/>
      </c>
      <c r="F210" s="40" t="str">
        <f t="shared" si="17"/>
        <v/>
      </c>
      <c r="G210" s="40" t="str">
        <f t="shared" si="20"/>
        <v/>
      </c>
    </row>
    <row r="211" spans="1:7" x14ac:dyDescent="0.2">
      <c r="A211" s="39" t="str">
        <f t="shared" si="18"/>
        <v/>
      </c>
      <c r="B211" s="129" t="str">
        <f t="shared" si="14"/>
        <v/>
      </c>
      <c r="C211" s="40" t="str">
        <f t="shared" si="19"/>
        <v/>
      </c>
      <c r="D211" s="40" t="str">
        <f t="shared" si="15"/>
        <v/>
      </c>
      <c r="E211" s="40" t="str">
        <f t="shared" si="16"/>
        <v/>
      </c>
      <c r="F211" s="40" t="str">
        <f t="shared" si="17"/>
        <v/>
      </c>
      <c r="G211" s="40" t="str">
        <f t="shared" si="20"/>
        <v/>
      </c>
    </row>
    <row r="212" spans="1:7" x14ac:dyDescent="0.2">
      <c r="A212" s="39" t="str">
        <f t="shared" si="18"/>
        <v/>
      </c>
      <c r="B212" s="129" t="str">
        <f t="shared" si="14"/>
        <v/>
      </c>
      <c r="C212" s="40" t="str">
        <f t="shared" si="19"/>
        <v/>
      </c>
      <c r="D212" s="40" t="str">
        <f t="shared" si="15"/>
        <v/>
      </c>
      <c r="E212" s="40" t="str">
        <f t="shared" si="16"/>
        <v/>
      </c>
      <c r="F212" s="40" t="str">
        <f t="shared" si="17"/>
        <v/>
      </c>
      <c r="G212" s="40" t="str">
        <f t="shared" si="20"/>
        <v/>
      </c>
    </row>
    <row r="213" spans="1:7" x14ac:dyDescent="0.2">
      <c r="A213" s="39" t="str">
        <f t="shared" si="18"/>
        <v/>
      </c>
      <c r="B213" s="129" t="str">
        <f t="shared" si="14"/>
        <v/>
      </c>
      <c r="C213" s="40" t="str">
        <f t="shared" si="19"/>
        <v/>
      </c>
      <c r="D213" s="40" t="str">
        <f t="shared" si="15"/>
        <v/>
      </c>
      <c r="E213" s="40" t="str">
        <f t="shared" si="16"/>
        <v/>
      </c>
      <c r="F213" s="40" t="str">
        <f t="shared" si="17"/>
        <v/>
      </c>
      <c r="G213" s="40" t="str">
        <f t="shared" si="20"/>
        <v/>
      </c>
    </row>
    <row r="214" spans="1:7" x14ac:dyDescent="0.2">
      <c r="A214" s="39" t="str">
        <f t="shared" si="18"/>
        <v/>
      </c>
      <c r="B214" s="129" t="str">
        <f t="shared" ref="B214:B277" si="21">Show.Date</f>
        <v/>
      </c>
      <c r="C214" s="40" t="str">
        <f t="shared" si="19"/>
        <v/>
      </c>
      <c r="D214" s="40" t="str">
        <f t="shared" ref="D214:D277" si="22">Interest</f>
        <v/>
      </c>
      <c r="E214" s="40" t="str">
        <f t="shared" ref="E214:E277" si="23">Principal</f>
        <v/>
      </c>
      <c r="F214" s="40" t="str">
        <f t="shared" ref="F214:F277" si="24">Ending.Balance</f>
        <v/>
      </c>
      <c r="G214" s="40" t="str">
        <f t="shared" si="20"/>
        <v/>
      </c>
    </row>
    <row r="215" spans="1:7" x14ac:dyDescent="0.2">
      <c r="A215" s="39" t="str">
        <f t="shared" ref="A215:A278" si="25">payment.Num</f>
        <v/>
      </c>
      <c r="B215" s="129" t="str">
        <f t="shared" si="21"/>
        <v/>
      </c>
      <c r="C215" s="40" t="str">
        <f t="shared" ref="C215:C278" si="26">Beg.Bal</f>
        <v/>
      </c>
      <c r="D215" s="40" t="str">
        <f t="shared" si="22"/>
        <v/>
      </c>
      <c r="E215" s="40" t="str">
        <f t="shared" si="23"/>
        <v/>
      </c>
      <c r="F215" s="40" t="str">
        <f t="shared" si="24"/>
        <v/>
      </c>
      <c r="G215" s="40" t="str">
        <f t="shared" ref="G215:G278" si="27">Cum.Interest</f>
        <v/>
      </c>
    </row>
    <row r="216" spans="1:7" x14ac:dyDescent="0.2">
      <c r="A216" s="39" t="str">
        <f t="shared" si="25"/>
        <v/>
      </c>
      <c r="B216" s="129" t="str">
        <f t="shared" si="21"/>
        <v/>
      </c>
      <c r="C216" s="40" t="str">
        <f t="shared" si="26"/>
        <v/>
      </c>
      <c r="D216" s="40" t="str">
        <f t="shared" si="22"/>
        <v/>
      </c>
      <c r="E216" s="40" t="str">
        <f t="shared" si="23"/>
        <v/>
      </c>
      <c r="F216" s="40" t="str">
        <f t="shared" si="24"/>
        <v/>
      </c>
      <c r="G216" s="40" t="str">
        <f t="shared" si="27"/>
        <v/>
      </c>
    </row>
    <row r="217" spans="1:7" x14ac:dyDescent="0.2">
      <c r="A217" s="39" t="str">
        <f t="shared" si="25"/>
        <v/>
      </c>
      <c r="B217" s="129" t="str">
        <f t="shared" si="21"/>
        <v/>
      </c>
      <c r="C217" s="40" t="str">
        <f t="shared" si="26"/>
        <v/>
      </c>
      <c r="D217" s="40" t="str">
        <f t="shared" si="22"/>
        <v/>
      </c>
      <c r="E217" s="40" t="str">
        <f t="shared" si="23"/>
        <v/>
      </c>
      <c r="F217" s="40" t="str">
        <f t="shared" si="24"/>
        <v/>
      </c>
      <c r="G217" s="40" t="str">
        <f t="shared" si="27"/>
        <v/>
      </c>
    </row>
    <row r="218" spans="1:7" x14ac:dyDescent="0.2">
      <c r="A218" s="39" t="str">
        <f t="shared" si="25"/>
        <v/>
      </c>
      <c r="B218" s="129" t="str">
        <f t="shared" si="21"/>
        <v/>
      </c>
      <c r="C218" s="40" t="str">
        <f t="shared" si="26"/>
        <v/>
      </c>
      <c r="D218" s="40" t="str">
        <f t="shared" si="22"/>
        <v/>
      </c>
      <c r="E218" s="40" t="str">
        <f t="shared" si="23"/>
        <v/>
      </c>
      <c r="F218" s="40" t="str">
        <f t="shared" si="24"/>
        <v/>
      </c>
      <c r="G218" s="40" t="str">
        <f t="shared" si="27"/>
        <v/>
      </c>
    </row>
    <row r="219" spans="1:7" x14ac:dyDescent="0.2">
      <c r="A219" s="39" t="str">
        <f t="shared" si="25"/>
        <v/>
      </c>
      <c r="B219" s="129" t="str">
        <f t="shared" si="21"/>
        <v/>
      </c>
      <c r="C219" s="40" t="str">
        <f t="shared" si="26"/>
        <v/>
      </c>
      <c r="D219" s="40" t="str">
        <f t="shared" si="22"/>
        <v/>
      </c>
      <c r="E219" s="40" t="str">
        <f t="shared" si="23"/>
        <v/>
      </c>
      <c r="F219" s="40" t="str">
        <f t="shared" si="24"/>
        <v/>
      </c>
      <c r="G219" s="40" t="str">
        <f t="shared" si="27"/>
        <v/>
      </c>
    </row>
    <row r="220" spans="1:7" x14ac:dyDescent="0.2">
      <c r="A220" s="39" t="str">
        <f t="shared" si="25"/>
        <v/>
      </c>
      <c r="B220" s="129" t="str">
        <f t="shared" si="21"/>
        <v/>
      </c>
      <c r="C220" s="40" t="str">
        <f t="shared" si="26"/>
        <v/>
      </c>
      <c r="D220" s="40" t="str">
        <f t="shared" si="22"/>
        <v/>
      </c>
      <c r="E220" s="40" t="str">
        <f t="shared" si="23"/>
        <v/>
      </c>
      <c r="F220" s="40" t="str">
        <f t="shared" si="24"/>
        <v/>
      </c>
      <c r="G220" s="40" t="str">
        <f t="shared" si="27"/>
        <v/>
      </c>
    </row>
    <row r="221" spans="1:7" x14ac:dyDescent="0.2">
      <c r="A221" s="39" t="str">
        <f t="shared" si="25"/>
        <v/>
      </c>
      <c r="B221" s="129" t="str">
        <f t="shared" si="21"/>
        <v/>
      </c>
      <c r="C221" s="40" t="str">
        <f t="shared" si="26"/>
        <v/>
      </c>
      <c r="D221" s="40" t="str">
        <f t="shared" si="22"/>
        <v/>
      </c>
      <c r="E221" s="40" t="str">
        <f t="shared" si="23"/>
        <v/>
      </c>
      <c r="F221" s="40" t="str">
        <f t="shared" si="24"/>
        <v/>
      </c>
      <c r="G221" s="40" t="str">
        <f t="shared" si="27"/>
        <v/>
      </c>
    </row>
    <row r="222" spans="1:7" x14ac:dyDescent="0.2">
      <c r="A222" s="39" t="str">
        <f t="shared" si="25"/>
        <v/>
      </c>
      <c r="B222" s="129" t="str">
        <f t="shared" si="21"/>
        <v/>
      </c>
      <c r="C222" s="40" t="str">
        <f t="shared" si="26"/>
        <v/>
      </c>
      <c r="D222" s="40" t="str">
        <f t="shared" si="22"/>
        <v/>
      </c>
      <c r="E222" s="40" t="str">
        <f t="shared" si="23"/>
        <v/>
      </c>
      <c r="F222" s="40" t="str">
        <f t="shared" si="24"/>
        <v/>
      </c>
      <c r="G222" s="40" t="str">
        <f t="shared" si="27"/>
        <v/>
      </c>
    </row>
    <row r="223" spans="1:7" x14ac:dyDescent="0.2">
      <c r="A223" s="39" t="str">
        <f t="shared" si="25"/>
        <v/>
      </c>
      <c r="B223" s="129" t="str">
        <f t="shared" si="21"/>
        <v/>
      </c>
      <c r="C223" s="40" t="str">
        <f t="shared" si="26"/>
        <v/>
      </c>
      <c r="D223" s="40" t="str">
        <f t="shared" si="22"/>
        <v/>
      </c>
      <c r="E223" s="40" t="str">
        <f t="shared" si="23"/>
        <v/>
      </c>
      <c r="F223" s="40" t="str">
        <f t="shared" si="24"/>
        <v/>
      </c>
      <c r="G223" s="40" t="str">
        <f t="shared" si="27"/>
        <v/>
      </c>
    </row>
    <row r="224" spans="1:7" x14ac:dyDescent="0.2">
      <c r="A224" s="39" t="str">
        <f t="shared" si="25"/>
        <v/>
      </c>
      <c r="B224" s="129" t="str">
        <f t="shared" si="21"/>
        <v/>
      </c>
      <c r="C224" s="40" t="str">
        <f t="shared" si="26"/>
        <v/>
      </c>
      <c r="D224" s="40" t="str">
        <f t="shared" si="22"/>
        <v/>
      </c>
      <c r="E224" s="40" t="str">
        <f t="shared" si="23"/>
        <v/>
      </c>
      <c r="F224" s="40" t="str">
        <f t="shared" si="24"/>
        <v/>
      </c>
      <c r="G224" s="40" t="str">
        <f t="shared" si="27"/>
        <v/>
      </c>
    </row>
    <row r="225" spans="1:7" x14ac:dyDescent="0.2">
      <c r="A225" s="39" t="str">
        <f t="shared" si="25"/>
        <v/>
      </c>
      <c r="B225" s="129" t="str">
        <f t="shared" si="21"/>
        <v/>
      </c>
      <c r="C225" s="40" t="str">
        <f t="shared" si="26"/>
        <v/>
      </c>
      <c r="D225" s="40" t="str">
        <f t="shared" si="22"/>
        <v/>
      </c>
      <c r="E225" s="40" t="str">
        <f t="shared" si="23"/>
        <v/>
      </c>
      <c r="F225" s="40" t="str">
        <f t="shared" si="24"/>
        <v/>
      </c>
      <c r="G225" s="40" t="str">
        <f t="shared" si="27"/>
        <v/>
      </c>
    </row>
    <row r="226" spans="1:7" x14ac:dyDescent="0.2">
      <c r="A226" s="39" t="str">
        <f t="shared" si="25"/>
        <v/>
      </c>
      <c r="B226" s="129" t="str">
        <f t="shared" si="21"/>
        <v/>
      </c>
      <c r="C226" s="40" t="str">
        <f t="shared" si="26"/>
        <v/>
      </c>
      <c r="D226" s="40" t="str">
        <f t="shared" si="22"/>
        <v/>
      </c>
      <c r="E226" s="40" t="str">
        <f t="shared" si="23"/>
        <v/>
      </c>
      <c r="F226" s="40" t="str">
        <f t="shared" si="24"/>
        <v/>
      </c>
      <c r="G226" s="40" t="str">
        <f t="shared" si="27"/>
        <v/>
      </c>
    </row>
    <row r="227" spans="1:7" x14ac:dyDescent="0.2">
      <c r="A227" s="39" t="str">
        <f t="shared" si="25"/>
        <v/>
      </c>
      <c r="B227" s="129" t="str">
        <f t="shared" si="21"/>
        <v/>
      </c>
      <c r="C227" s="40" t="str">
        <f t="shared" si="26"/>
        <v/>
      </c>
      <c r="D227" s="40" t="str">
        <f t="shared" si="22"/>
        <v/>
      </c>
      <c r="E227" s="40" t="str">
        <f t="shared" si="23"/>
        <v/>
      </c>
      <c r="F227" s="40" t="str">
        <f t="shared" si="24"/>
        <v/>
      </c>
      <c r="G227" s="40" t="str">
        <f t="shared" si="27"/>
        <v/>
      </c>
    </row>
    <row r="228" spans="1:7" x14ac:dyDescent="0.2">
      <c r="A228" s="39" t="str">
        <f t="shared" si="25"/>
        <v/>
      </c>
      <c r="B228" s="129" t="str">
        <f t="shared" si="21"/>
        <v/>
      </c>
      <c r="C228" s="40" t="str">
        <f t="shared" si="26"/>
        <v/>
      </c>
      <c r="D228" s="40" t="str">
        <f t="shared" si="22"/>
        <v/>
      </c>
      <c r="E228" s="40" t="str">
        <f t="shared" si="23"/>
        <v/>
      </c>
      <c r="F228" s="40" t="str">
        <f t="shared" si="24"/>
        <v/>
      </c>
      <c r="G228" s="40" t="str">
        <f t="shared" si="27"/>
        <v/>
      </c>
    </row>
    <row r="229" spans="1:7" x14ac:dyDescent="0.2">
      <c r="A229" s="39" t="str">
        <f t="shared" si="25"/>
        <v/>
      </c>
      <c r="B229" s="129" t="str">
        <f t="shared" si="21"/>
        <v/>
      </c>
      <c r="C229" s="40" t="str">
        <f t="shared" si="26"/>
        <v/>
      </c>
      <c r="D229" s="40" t="str">
        <f t="shared" si="22"/>
        <v/>
      </c>
      <c r="E229" s="40" t="str">
        <f t="shared" si="23"/>
        <v/>
      </c>
      <c r="F229" s="40" t="str">
        <f t="shared" si="24"/>
        <v/>
      </c>
      <c r="G229" s="40" t="str">
        <f t="shared" si="27"/>
        <v/>
      </c>
    </row>
    <row r="230" spans="1:7" x14ac:dyDescent="0.2">
      <c r="A230" s="39" t="str">
        <f t="shared" si="25"/>
        <v/>
      </c>
      <c r="B230" s="129" t="str">
        <f t="shared" si="21"/>
        <v/>
      </c>
      <c r="C230" s="40" t="str">
        <f t="shared" si="26"/>
        <v/>
      </c>
      <c r="D230" s="40" t="str">
        <f t="shared" si="22"/>
        <v/>
      </c>
      <c r="E230" s="40" t="str">
        <f t="shared" si="23"/>
        <v/>
      </c>
      <c r="F230" s="40" t="str">
        <f t="shared" si="24"/>
        <v/>
      </c>
      <c r="G230" s="40" t="str">
        <f t="shared" si="27"/>
        <v/>
      </c>
    </row>
    <row r="231" spans="1:7" x14ac:dyDescent="0.2">
      <c r="A231" s="39" t="str">
        <f t="shared" si="25"/>
        <v/>
      </c>
      <c r="B231" s="129" t="str">
        <f t="shared" si="21"/>
        <v/>
      </c>
      <c r="C231" s="40" t="str">
        <f t="shared" si="26"/>
        <v/>
      </c>
      <c r="D231" s="40" t="str">
        <f t="shared" si="22"/>
        <v/>
      </c>
      <c r="E231" s="40" t="str">
        <f t="shared" si="23"/>
        <v/>
      </c>
      <c r="F231" s="40" t="str">
        <f t="shared" si="24"/>
        <v/>
      </c>
      <c r="G231" s="40" t="str">
        <f t="shared" si="27"/>
        <v/>
      </c>
    </row>
    <row r="232" spans="1:7" x14ac:dyDescent="0.2">
      <c r="A232" s="39" t="str">
        <f t="shared" si="25"/>
        <v/>
      </c>
      <c r="B232" s="129" t="str">
        <f t="shared" si="21"/>
        <v/>
      </c>
      <c r="C232" s="40" t="str">
        <f t="shared" si="26"/>
        <v/>
      </c>
      <c r="D232" s="40" t="str">
        <f t="shared" si="22"/>
        <v/>
      </c>
      <c r="E232" s="40" t="str">
        <f t="shared" si="23"/>
        <v/>
      </c>
      <c r="F232" s="40" t="str">
        <f t="shared" si="24"/>
        <v/>
      </c>
      <c r="G232" s="40" t="str">
        <f t="shared" si="27"/>
        <v/>
      </c>
    </row>
    <row r="233" spans="1:7" x14ac:dyDescent="0.2">
      <c r="A233" s="39" t="str">
        <f t="shared" si="25"/>
        <v/>
      </c>
      <c r="B233" s="129" t="str">
        <f t="shared" si="21"/>
        <v/>
      </c>
      <c r="C233" s="40" t="str">
        <f t="shared" si="26"/>
        <v/>
      </c>
      <c r="D233" s="40" t="str">
        <f t="shared" si="22"/>
        <v/>
      </c>
      <c r="E233" s="40" t="str">
        <f t="shared" si="23"/>
        <v/>
      </c>
      <c r="F233" s="40" t="str">
        <f t="shared" si="24"/>
        <v/>
      </c>
      <c r="G233" s="40" t="str">
        <f t="shared" si="27"/>
        <v/>
      </c>
    </row>
    <row r="234" spans="1:7" x14ac:dyDescent="0.2">
      <c r="A234" s="39" t="str">
        <f t="shared" si="25"/>
        <v/>
      </c>
      <c r="B234" s="129" t="str">
        <f t="shared" si="21"/>
        <v/>
      </c>
      <c r="C234" s="40" t="str">
        <f t="shared" si="26"/>
        <v/>
      </c>
      <c r="D234" s="40" t="str">
        <f t="shared" si="22"/>
        <v/>
      </c>
      <c r="E234" s="40" t="str">
        <f t="shared" si="23"/>
        <v/>
      </c>
      <c r="F234" s="40" t="str">
        <f t="shared" si="24"/>
        <v/>
      </c>
      <c r="G234" s="40" t="str">
        <f t="shared" si="27"/>
        <v/>
      </c>
    </row>
    <row r="235" spans="1:7" x14ac:dyDescent="0.2">
      <c r="A235" s="39" t="str">
        <f t="shared" si="25"/>
        <v/>
      </c>
      <c r="B235" s="129" t="str">
        <f t="shared" si="21"/>
        <v/>
      </c>
      <c r="C235" s="40" t="str">
        <f t="shared" si="26"/>
        <v/>
      </c>
      <c r="D235" s="40" t="str">
        <f t="shared" si="22"/>
        <v/>
      </c>
      <c r="E235" s="40" t="str">
        <f t="shared" si="23"/>
        <v/>
      </c>
      <c r="F235" s="40" t="str">
        <f t="shared" si="24"/>
        <v/>
      </c>
      <c r="G235" s="40" t="str">
        <f t="shared" si="27"/>
        <v/>
      </c>
    </row>
    <row r="236" spans="1:7" x14ac:dyDescent="0.2">
      <c r="A236" s="39" t="str">
        <f t="shared" si="25"/>
        <v/>
      </c>
      <c r="B236" s="129" t="str">
        <f t="shared" si="21"/>
        <v/>
      </c>
      <c r="C236" s="40" t="str">
        <f t="shared" si="26"/>
        <v/>
      </c>
      <c r="D236" s="40" t="str">
        <f t="shared" si="22"/>
        <v/>
      </c>
      <c r="E236" s="40" t="str">
        <f t="shared" si="23"/>
        <v/>
      </c>
      <c r="F236" s="40" t="str">
        <f t="shared" si="24"/>
        <v/>
      </c>
      <c r="G236" s="40" t="str">
        <f t="shared" si="27"/>
        <v/>
      </c>
    </row>
    <row r="237" spans="1:7" x14ac:dyDescent="0.2">
      <c r="A237" s="39" t="str">
        <f t="shared" si="25"/>
        <v/>
      </c>
      <c r="B237" s="129" t="str">
        <f t="shared" si="21"/>
        <v/>
      </c>
      <c r="C237" s="40" t="str">
        <f t="shared" si="26"/>
        <v/>
      </c>
      <c r="D237" s="40" t="str">
        <f t="shared" si="22"/>
        <v/>
      </c>
      <c r="E237" s="40" t="str">
        <f t="shared" si="23"/>
        <v/>
      </c>
      <c r="F237" s="40" t="str">
        <f t="shared" si="24"/>
        <v/>
      </c>
      <c r="G237" s="40" t="str">
        <f t="shared" si="27"/>
        <v/>
      </c>
    </row>
    <row r="238" spans="1:7" x14ac:dyDescent="0.2">
      <c r="A238" s="39" t="str">
        <f t="shared" si="25"/>
        <v/>
      </c>
      <c r="B238" s="129" t="str">
        <f t="shared" si="21"/>
        <v/>
      </c>
      <c r="C238" s="40" t="str">
        <f t="shared" si="26"/>
        <v/>
      </c>
      <c r="D238" s="40" t="str">
        <f t="shared" si="22"/>
        <v/>
      </c>
      <c r="E238" s="40" t="str">
        <f t="shared" si="23"/>
        <v/>
      </c>
      <c r="F238" s="40" t="str">
        <f t="shared" si="24"/>
        <v/>
      </c>
      <c r="G238" s="40" t="str">
        <f t="shared" si="27"/>
        <v/>
      </c>
    </row>
    <row r="239" spans="1:7" x14ac:dyDescent="0.2">
      <c r="A239" s="39" t="str">
        <f t="shared" si="25"/>
        <v/>
      </c>
      <c r="B239" s="129" t="str">
        <f t="shared" si="21"/>
        <v/>
      </c>
      <c r="C239" s="40" t="str">
        <f t="shared" si="26"/>
        <v/>
      </c>
      <c r="D239" s="40" t="str">
        <f t="shared" si="22"/>
        <v/>
      </c>
      <c r="E239" s="40" t="str">
        <f t="shared" si="23"/>
        <v/>
      </c>
      <c r="F239" s="40" t="str">
        <f t="shared" si="24"/>
        <v/>
      </c>
      <c r="G239" s="40" t="str">
        <f t="shared" si="27"/>
        <v/>
      </c>
    </row>
    <row r="240" spans="1:7" x14ac:dyDescent="0.2">
      <c r="A240" s="39" t="str">
        <f t="shared" si="25"/>
        <v/>
      </c>
      <c r="B240" s="129" t="str">
        <f t="shared" si="21"/>
        <v/>
      </c>
      <c r="C240" s="40" t="str">
        <f t="shared" si="26"/>
        <v/>
      </c>
      <c r="D240" s="40" t="str">
        <f t="shared" si="22"/>
        <v/>
      </c>
      <c r="E240" s="40" t="str">
        <f t="shared" si="23"/>
        <v/>
      </c>
      <c r="F240" s="40" t="str">
        <f t="shared" si="24"/>
        <v/>
      </c>
      <c r="G240" s="40" t="str">
        <f t="shared" si="27"/>
        <v/>
      </c>
    </row>
    <row r="241" spans="1:7" x14ac:dyDescent="0.2">
      <c r="A241" s="39" t="str">
        <f t="shared" si="25"/>
        <v/>
      </c>
      <c r="B241" s="129" t="str">
        <f t="shared" si="21"/>
        <v/>
      </c>
      <c r="C241" s="40" t="str">
        <f t="shared" si="26"/>
        <v/>
      </c>
      <c r="D241" s="40" t="str">
        <f t="shared" si="22"/>
        <v/>
      </c>
      <c r="E241" s="40" t="str">
        <f t="shared" si="23"/>
        <v/>
      </c>
      <c r="F241" s="40" t="str">
        <f t="shared" si="24"/>
        <v/>
      </c>
      <c r="G241" s="40" t="str">
        <f t="shared" si="27"/>
        <v/>
      </c>
    </row>
    <row r="242" spans="1:7" x14ac:dyDescent="0.2">
      <c r="A242" s="39" t="str">
        <f t="shared" si="25"/>
        <v/>
      </c>
      <c r="B242" s="129" t="str">
        <f t="shared" si="21"/>
        <v/>
      </c>
      <c r="C242" s="40" t="str">
        <f t="shared" si="26"/>
        <v/>
      </c>
      <c r="D242" s="40" t="str">
        <f t="shared" si="22"/>
        <v/>
      </c>
      <c r="E242" s="40" t="str">
        <f t="shared" si="23"/>
        <v/>
      </c>
      <c r="F242" s="40" t="str">
        <f t="shared" si="24"/>
        <v/>
      </c>
      <c r="G242" s="40" t="str">
        <f t="shared" si="27"/>
        <v/>
      </c>
    </row>
    <row r="243" spans="1:7" x14ac:dyDescent="0.2">
      <c r="A243" s="39" t="str">
        <f t="shared" si="25"/>
        <v/>
      </c>
      <c r="B243" s="129" t="str">
        <f t="shared" si="21"/>
        <v/>
      </c>
      <c r="C243" s="40" t="str">
        <f t="shared" si="26"/>
        <v/>
      </c>
      <c r="D243" s="40" t="str">
        <f t="shared" si="22"/>
        <v/>
      </c>
      <c r="E243" s="40" t="str">
        <f t="shared" si="23"/>
        <v/>
      </c>
      <c r="F243" s="40" t="str">
        <f t="shared" si="24"/>
        <v/>
      </c>
      <c r="G243" s="40" t="str">
        <f t="shared" si="27"/>
        <v/>
      </c>
    </row>
    <row r="244" spans="1:7" x14ac:dyDescent="0.2">
      <c r="A244" s="39" t="str">
        <f t="shared" si="25"/>
        <v/>
      </c>
      <c r="B244" s="129" t="str">
        <f t="shared" si="21"/>
        <v/>
      </c>
      <c r="C244" s="40" t="str">
        <f t="shared" si="26"/>
        <v/>
      </c>
      <c r="D244" s="40" t="str">
        <f t="shared" si="22"/>
        <v/>
      </c>
      <c r="E244" s="40" t="str">
        <f t="shared" si="23"/>
        <v/>
      </c>
      <c r="F244" s="40" t="str">
        <f t="shared" si="24"/>
        <v/>
      </c>
      <c r="G244" s="40" t="str">
        <f t="shared" si="27"/>
        <v/>
      </c>
    </row>
    <row r="245" spans="1:7" x14ac:dyDescent="0.2">
      <c r="A245" s="39" t="str">
        <f t="shared" si="25"/>
        <v/>
      </c>
      <c r="B245" s="129" t="str">
        <f t="shared" si="21"/>
        <v/>
      </c>
      <c r="C245" s="40" t="str">
        <f t="shared" si="26"/>
        <v/>
      </c>
      <c r="D245" s="40" t="str">
        <f t="shared" si="22"/>
        <v/>
      </c>
      <c r="E245" s="40" t="str">
        <f t="shared" si="23"/>
        <v/>
      </c>
      <c r="F245" s="40" t="str">
        <f t="shared" si="24"/>
        <v/>
      </c>
      <c r="G245" s="40" t="str">
        <f t="shared" si="27"/>
        <v/>
      </c>
    </row>
    <row r="246" spans="1:7" x14ac:dyDescent="0.2">
      <c r="A246" s="39" t="str">
        <f t="shared" si="25"/>
        <v/>
      </c>
      <c r="B246" s="129" t="str">
        <f t="shared" si="21"/>
        <v/>
      </c>
      <c r="C246" s="40" t="str">
        <f t="shared" si="26"/>
        <v/>
      </c>
      <c r="D246" s="40" t="str">
        <f t="shared" si="22"/>
        <v/>
      </c>
      <c r="E246" s="40" t="str">
        <f t="shared" si="23"/>
        <v/>
      </c>
      <c r="F246" s="40" t="str">
        <f t="shared" si="24"/>
        <v/>
      </c>
      <c r="G246" s="40" t="str">
        <f t="shared" si="27"/>
        <v/>
      </c>
    </row>
    <row r="247" spans="1:7" x14ac:dyDescent="0.2">
      <c r="A247" s="39" t="str">
        <f t="shared" si="25"/>
        <v/>
      </c>
      <c r="B247" s="129" t="str">
        <f t="shared" si="21"/>
        <v/>
      </c>
      <c r="C247" s="40" t="str">
        <f t="shared" si="26"/>
        <v/>
      </c>
      <c r="D247" s="40" t="str">
        <f t="shared" si="22"/>
        <v/>
      </c>
      <c r="E247" s="40" t="str">
        <f t="shared" si="23"/>
        <v/>
      </c>
      <c r="F247" s="40" t="str">
        <f t="shared" si="24"/>
        <v/>
      </c>
      <c r="G247" s="40" t="str">
        <f t="shared" si="27"/>
        <v/>
      </c>
    </row>
    <row r="248" spans="1:7" x14ac:dyDescent="0.2">
      <c r="A248" s="39" t="str">
        <f t="shared" si="25"/>
        <v/>
      </c>
      <c r="B248" s="129" t="str">
        <f t="shared" si="21"/>
        <v/>
      </c>
      <c r="C248" s="40" t="str">
        <f t="shared" si="26"/>
        <v/>
      </c>
      <c r="D248" s="40" t="str">
        <f t="shared" si="22"/>
        <v/>
      </c>
      <c r="E248" s="40" t="str">
        <f t="shared" si="23"/>
        <v/>
      </c>
      <c r="F248" s="40" t="str">
        <f t="shared" si="24"/>
        <v/>
      </c>
      <c r="G248" s="40" t="str">
        <f t="shared" si="27"/>
        <v/>
      </c>
    </row>
    <row r="249" spans="1:7" x14ac:dyDescent="0.2">
      <c r="A249" s="39" t="str">
        <f t="shared" si="25"/>
        <v/>
      </c>
      <c r="B249" s="129" t="str">
        <f t="shared" si="21"/>
        <v/>
      </c>
      <c r="C249" s="40" t="str">
        <f t="shared" si="26"/>
        <v/>
      </c>
      <c r="D249" s="40" t="str">
        <f t="shared" si="22"/>
        <v/>
      </c>
      <c r="E249" s="40" t="str">
        <f t="shared" si="23"/>
        <v/>
      </c>
      <c r="F249" s="40" t="str">
        <f t="shared" si="24"/>
        <v/>
      </c>
      <c r="G249" s="40" t="str">
        <f t="shared" si="27"/>
        <v/>
      </c>
    </row>
    <row r="250" spans="1:7" x14ac:dyDescent="0.2">
      <c r="A250" s="39" t="str">
        <f t="shared" si="25"/>
        <v/>
      </c>
      <c r="B250" s="129" t="str">
        <f t="shared" si="21"/>
        <v/>
      </c>
      <c r="C250" s="40" t="str">
        <f t="shared" si="26"/>
        <v/>
      </c>
      <c r="D250" s="40" t="str">
        <f t="shared" si="22"/>
        <v/>
      </c>
      <c r="E250" s="40" t="str">
        <f t="shared" si="23"/>
        <v/>
      </c>
      <c r="F250" s="40" t="str">
        <f t="shared" si="24"/>
        <v/>
      </c>
      <c r="G250" s="40" t="str">
        <f t="shared" si="27"/>
        <v/>
      </c>
    </row>
    <row r="251" spans="1:7" x14ac:dyDescent="0.2">
      <c r="A251" s="39" t="str">
        <f t="shared" si="25"/>
        <v/>
      </c>
      <c r="B251" s="129" t="str">
        <f t="shared" si="21"/>
        <v/>
      </c>
      <c r="C251" s="40" t="str">
        <f t="shared" si="26"/>
        <v/>
      </c>
      <c r="D251" s="40" t="str">
        <f t="shared" si="22"/>
        <v/>
      </c>
      <c r="E251" s="40" t="str">
        <f t="shared" si="23"/>
        <v/>
      </c>
      <c r="F251" s="40" t="str">
        <f t="shared" si="24"/>
        <v/>
      </c>
      <c r="G251" s="40" t="str">
        <f t="shared" si="27"/>
        <v/>
      </c>
    </row>
    <row r="252" spans="1:7" x14ac:dyDescent="0.2">
      <c r="A252" s="39" t="str">
        <f t="shared" si="25"/>
        <v/>
      </c>
      <c r="B252" s="129" t="str">
        <f t="shared" si="21"/>
        <v/>
      </c>
      <c r="C252" s="40" t="str">
        <f t="shared" si="26"/>
        <v/>
      </c>
      <c r="D252" s="40" t="str">
        <f t="shared" si="22"/>
        <v/>
      </c>
      <c r="E252" s="40" t="str">
        <f t="shared" si="23"/>
        <v/>
      </c>
      <c r="F252" s="40" t="str">
        <f t="shared" si="24"/>
        <v/>
      </c>
      <c r="G252" s="40" t="str">
        <f t="shared" si="27"/>
        <v/>
      </c>
    </row>
    <row r="253" spans="1:7" x14ac:dyDescent="0.2">
      <c r="A253" s="39" t="str">
        <f t="shared" si="25"/>
        <v/>
      </c>
      <c r="B253" s="129" t="str">
        <f t="shared" si="21"/>
        <v/>
      </c>
      <c r="C253" s="40" t="str">
        <f t="shared" si="26"/>
        <v/>
      </c>
      <c r="D253" s="40" t="str">
        <f t="shared" si="22"/>
        <v/>
      </c>
      <c r="E253" s="40" t="str">
        <f t="shared" si="23"/>
        <v/>
      </c>
      <c r="F253" s="40" t="str">
        <f t="shared" si="24"/>
        <v/>
      </c>
      <c r="G253" s="40" t="str">
        <f t="shared" si="27"/>
        <v/>
      </c>
    </row>
    <row r="254" spans="1:7" x14ac:dyDescent="0.2">
      <c r="A254" s="39" t="str">
        <f t="shared" si="25"/>
        <v/>
      </c>
      <c r="B254" s="129" t="str">
        <f t="shared" si="21"/>
        <v/>
      </c>
      <c r="C254" s="40" t="str">
        <f t="shared" si="26"/>
        <v/>
      </c>
      <c r="D254" s="40" t="str">
        <f t="shared" si="22"/>
        <v/>
      </c>
      <c r="E254" s="40" t="str">
        <f t="shared" si="23"/>
        <v/>
      </c>
      <c r="F254" s="40" t="str">
        <f t="shared" si="24"/>
        <v/>
      </c>
      <c r="G254" s="40" t="str">
        <f t="shared" si="27"/>
        <v/>
      </c>
    </row>
    <row r="255" spans="1:7" x14ac:dyDescent="0.2">
      <c r="A255" s="39" t="str">
        <f t="shared" si="25"/>
        <v/>
      </c>
      <c r="B255" s="129" t="str">
        <f t="shared" si="21"/>
        <v/>
      </c>
      <c r="C255" s="40" t="str">
        <f t="shared" si="26"/>
        <v/>
      </c>
      <c r="D255" s="40" t="str">
        <f t="shared" si="22"/>
        <v/>
      </c>
      <c r="E255" s="40" t="str">
        <f t="shared" si="23"/>
        <v/>
      </c>
      <c r="F255" s="40" t="str">
        <f t="shared" si="24"/>
        <v/>
      </c>
      <c r="G255" s="40" t="str">
        <f t="shared" si="27"/>
        <v/>
      </c>
    </row>
    <row r="256" spans="1:7" x14ac:dyDescent="0.2">
      <c r="A256" s="39" t="str">
        <f t="shared" si="25"/>
        <v/>
      </c>
      <c r="B256" s="129" t="str">
        <f t="shared" si="21"/>
        <v/>
      </c>
      <c r="C256" s="40" t="str">
        <f t="shared" si="26"/>
        <v/>
      </c>
      <c r="D256" s="40" t="str">
        <f t="shared" si="22"/>
        <v/>
      </c>
      <c r="E256" s="40" t="str">
        <f t="shared" si="23"/>
        <v/>
      </c>
      <c r="F256" s="40" t="str">
        <f t="shared" si="24"/>
        <v/>
      </c>
      <c r="G256" s="40" t="str">
        <f t="shared" si="27"/>
        <v/>
      </c>
    </row>
    <row r="257" spans="1:7" x14ac:dyDescent="0.2">
      <c r="A257" s="39" t="str">
        <f t="shared" si="25"/>
        <v/>
      </c>
      <c r="B257" s="129" t="str">
        <f t="shared" si="21"/>
        <v/>
      </c>
      <c r="C257" s="40" t="str">
        <f t="shared" si="26"/>
        <v/>
      </c>
      <c r="D257" s="40" t="str">
        <f t="shared" si="22"/>
        <v/>
      </c>
      <c r="E257" s="40" t="str">
        <f t="shared" si="23"/>
        <v/>
      </c>
      <c r="F257" s="40" t="str">
        <f t="shared" si="24"/>
        <v/>
      </c>
      <c r="G257" s="40" t="str">
        <f t="shared" si="27"/>
        <v/>
      </c>
    </row>
    <row r="258" spans="1:7" x14ac:dyDescent="0.2">
      <c r="A258" s="39" t="str">
        <f t="shared" si="25"/>
        <v/>
      </c>
      <c r="B258" s="129" t="str">
        <f t="shared" si="21"/>
        <v/>
      </c>
      <c r="C258" s="40" t="str">
        <f t="shared" si="26"/>
        <v/>
      </c>
      <c r="D258" s="40" t="str">
        <f t="shared" si="22"/>
        <v/>
      </c>
      <c r="E258" s="40" t="str">
        <f t="shared" si="23"/>
        <v/>
      </c>
      <c r="F258" s="40" t="str">
        <f t="shared" si="24"/>
        <v/>
      </c>
      <c r="G258" s="40" t="str">
        <f t="shared" si="27"/>
        <v/>
      </c>
    </row>
    <row r="259" spans="1:7" x14ac:dyDescent="0.2">
      <c r="A259" s="39" t="str">
        <f t="shared" si="25"/>
        <v/>
      </c>
      <c r="B259" s="129" t="str">
        <f t="shared" si="21"/>
        <v/>
      </c>
      <c r="C259" s="40" t="str">
        <f t="shared" si="26"/>
        <v/>
      </c>
      <c r="D259" s="40" t="str">
        <f t="shared" si="22"/>
        <v/>
      </c>
      <c r="E259" s="40" t="str">
        <f t="shared" si="23"/>
        <v/>
      </c>
      <c r="F259" s="40" t="str">
        <f t="shared" si="24"/>
        <v/>
      </c>
      <c r="G259" s="40" t="str">
        <f t="shared" si="27"/>
        <v/>
      </c>
    </row>
    <row r="260" spans="1:7" x14ac:dyDescent="0.2">
      <c r="A260" s="39" t="str">
        <f t="shared" si="25"/>
        <v/>
      </c>
      <c r="B260" s="129" t="str">
        <f t="shared" si="21"/>
        <v/>
      </c>
      <c r="C260" s="40" t="str">
        <f t="shared" si="26"/>
        <v/>
      </c>
      <c r="D260" s="40" t="str">
        <f t="shared" si="22"/>
        <v/>
      </c>
      <c r="E260" s="40" t="str">
        <f t="shared" si="23"/>
        <v/>
      </c>
      <c r="F260" s="40" t="str">
        <f t="shared" si="24"/>
        <v/>
      </c>
      <c r="G260" s="40" t="str">
        <f t="shared" si="27"/>
        <v/>
      </c>
    </row>
    <row r="261" spans="1:7" x14ac:dyDescent="0.2">
      <c r="A261" s="39" t="str">
        <f t="shared" si="25"/>
        <v/>
      </c>
      <c r="B261" s="129" t="str">
        <f t="shared" si="21"/>
        <v/>
      </c>
      <c r="C261" s="40" t="str">
        <f t="shared" si="26"/>
        <v/>
      </c>
      <c r="D261" s="40" t="str">
        <f t="shared" si="22"/>
        <v/>
      </c>
      <c r="E261" s="40" t="str">
        <f t="shared" si="23"/>
        <v/>
      </c>
      <c r="F261" s="40" t="str">
        <f t="shared" si="24"/>
        <v/>
      </c>
      <c r="G261" s="40" t="str">
        <f t="shared" si="27"/>
        <v/>
      </c>
    </row>
    <row r="262" spans="1:7" x14ac:dyDescent="0.2">
      <c r="A262" s="39" t="str">
        <f t="shared" si="25"/>
        <v/>
      </c>
      <c r="B262" s="129" t="str">
        <f t="shared" si="21"/>
        <v/>
      </c>
      <c r="C262" s="40" t="str">
        <f t="shared" si="26"/>
        <v/>
      </c>
      <c r="D262" s="40" t="str">
        <f t="shared" si="22"/>
        <v/>
      </c>
      <c r="E262" s="40" t="str">
        <f t="shared" si="23"/>
        <v/>
      </c>
      <c r="F262" s="40" t="str">
        <f t="shared" si="24"/>
        <v/>
      </c>
      <c r="G262" s="40" t="str">
        <f t="shared" si="27"/>
        <v/>
      </c>
    </row>
    <row r="263" spans="1:7" x14ac:dyDescent="0.2">
      <c r="A263" s="39" t="str">
        <f t="shared" si="25"/>
        <v/>
      </c>
      <c r="B263" s="129" t="str">
        <f t="shared" si="21"/>
        <v/>
      </c>
      <c r="C263" s="40" t="str">
        <f t="shared" si="26"/>
        <v/>
      </c>
      <c r="D263" s="40" t="str">
        <f t="shared" si="22"/>
        <v/>
      </c>
      <c r="E263" s="40" t="str">
        <f t="shared" si="23"/>
        <v/>
      </c>
      <c r="F263" s="40" t="str">
        <f t="shared" si="24"/>
        <v/>
      </c>
      <c r="G263" s="40" t="str">
        <f t="shared" si="27"/>
        <v/>
      </c>
    </row>
    <row r="264" spans="1:7" x14ac:dyDescent="0.2">
      <c r="A264" s="39" t="str">
        <f t="shared" si="25"/>
        <v/>
      </c>
      <c r="B264" s="129" t="str">
        <f t="shared" si="21"/>
        <v/>
      </c>
      <c r="C264" s="40" t="str">
        <f t="shared" si="26"/>
        <v/>
      </c>
      <c r="D264" s="40" t="str">
        <f t="shared" si="22"/>
        <v/>
      </c>
      <c r="E264" s="40" t="str">
        <f t="shared" si="23"/>
        <v/>
      </c>
      <c r="F264" s="40" t="str">
        <f t="shared" si="24"/>
        <v/>
      </c>
      <c r="G264" s="40" t="str">
        <f t="shared" si="27"/>
        <v/>
      </c>
    </row>
    <row r="265" spans="1:7" x14ac:dyDescent="0.2">
      <c r="A265" s="39" t="str">
        <f t="shared" si="25"/>
        <v/>
      </c>
      <c r="B265" s="129" t="str">
        <f t="shared" si="21"/>
        <v/>
      </c>
      <c r="C265" s="40" t="str">
        <f t="shared" si="26"/>
        <v/>
      </c>
      <c r="D265" s="40" t="str">
        <f t="shared" si="22"/>
        <v/>
      </c>
      <c r="E265" s="40" t="str">
        <f t="shared" si="23"/>
        <v/>
      </c>
      <c r="F265" s="40" t="str">
        <f t="shared" si="24"/>
        <v/>
      </c>
      <c r="G265" s="40" t="str">
        <f t="shared" si="27"/>
        <v/>
      </c>
    </row>
    <row r="266" spans="1:7" x14ac:dyDescent="0.2">
      <c r="A266" s="39" t="str">
        <f t="shared" si="25"/>
        <v/>
      </c>
      <c r="B266" s="129" t="str">
        <f t="shared" si="21"/>
        <v/>
      </c>
      <c r="C266" s="40" t="str">
        <f t="shared" si="26"/>
        <v/>
      </c>
      <c r="D266" s="40" t="str">
        <f t="shared" si="22"/>
        <v/>
      </c>
      <c r="E266" s="40" t="str">
        <f t="shared" si="23"/>
        <v/>
      </c>
      <c r="F266" s="40" t="str">
        <f t="shared" si="24"/>
        <v/>
      </c>
      <c r="G266" s="40" t="str">
        <f t="shared" si="27"/>
        <v/>
      </c>
    </row>
    <row r="267" spans="1:7" x14ac:dyDescent="0.2">
      <c r="A267" s="39" t="str">
        <f t="shared" si="25"/>
        <v/>
      </c>
      <c r="B267" s="129" t="str">
        <f t="shared" si="21"/>
        <v/>
      </c>
      <c r="C267" s="40" t="str">
        <f t="shared" si="26"/>
        <v/>
      </c>
      <c r="D267" s="40" t="str">
        <f t="shared" si="22"/>
        <v/>
      </c>
      <c r="E267" s="40" t="str">
        <f t="shared" si="23"/>
        <v/>
      </c>
      <c r="F267" s="40" t="str">
        <f t="shared" si="24"/>
        <v/>
      </c>
      <c r="G267" s="40" t="str">
        <f t="shared" si="27"/>
        <v/>
      </c>
    </row>
    <row r="268" spans="1:7" x14ac:dyDescent="0.2">
      <c r="A268" s="39" t="str">
        <f t="shared" si="25"/>
        <v/>
      </c>
      <c r="B268" s="129" t="str">
        <f t="shared" si="21"/>
        <v/>
      </c>
      <c r="C268" s="40" t="str">
        <f t="shared" si="26"/>
        <v/>
      </c>
      <c r="D268" s="40" t="str">
        <f t="shared" si="22"/>
        <v/>
      </c>
      <c r="E268" s="40" t="str">
        <f t="shared" si="23"/>
        <v/>
      </c>
      <c r="F268" s="40" t="str">
        <f t="shared" si="24"/>
        <v/>
      </c>
      <c r="G268" s="40" t="str">
        <f t="shared" si="27"/>
        <v/>
      </c>
    </row>
    <row r="269" spans="1:7" x14ac:dyDescent="0.2">
      <c r="A269" s="39" t="str">
        <f t="shared" si="25"/>
        <v/>
      </c>
      <c r="B269" s="129" t="str">
        <f t="shared" si="21"/>
        <v/>
      </c>
      <c r="C269" s="40" t="str">
        <f t="shared" si="26"/>
        <v/>
      </c>
      <c r="D269" s="40" t="str">
        <f t="shared" si="22"/>
        <v/>
      </c>
      <c r="E269" s="40" t="str">
        <f t="shared" si="23"/>
        <v/>
      </c>
      <c r="F269" s="40" t="str">
        <f t="shared" si="24"/>
        <v/>
      </c>
      <c r="G269" s="40" t="str">
        <f t="shared" si="27"/>
        <v/>
      </c>
    </row>
    <row r="270" spans="1:7" x14ac:dyDescent="0.2">
      <c r="A270" s="39" t="str">
        <f t="shared" si="25"/>
        <v/>
      </c>
      <c r="B270" s="129" t="str">
        <f t="shared" si="21"/>
        <v/>
      </c>
      <c r="C270" s="40" t="str">
        <f t="shared" si="26"/>
        <v/>
      </c>
      <c r="D270" s="40" t="str">
        <f t="shared" si="22"/>
        <v/>
      </c>
      <c r="E270" s="40" t="str">
        <f t="shared" si="23"/>
        <v/>
      </c>
      <c r="F270" s="40" t="str">
        <f t="shared" si="24"/>
        <v/>
      </c>
      <c r="G270" s="40" t="str">
        <f t="shared" si="27"/>
        <v/>
      </c>
    </row>
    <row r="271" spans="1:7" x14ac:dyDescent="0.2">
      <c r="A271" s="39" t="str">
        <f t="shared" si="25"/>
        <v/>
      </c>
      <c r="B271" s="129" t="str">
        <f t="shared" si="21"/>
        <v/>
      </c>
      <c r="C271" s="40" t="str">
        <f t="shared" si="26"/>
        <v/>
      </c>
      <c r="D271" s="40" t="str">
        <f t="shared" si="22"/>
        <v/>
      </c>
      <c r="E271" s="40" t="str">
        <f t="shared" si="23"/>
        <v/>
      </c>
      <c r="F271" s="40" t="str">
        <f t="shared" si="24"/>
        <v/>
      </c>
      <c r="G271" s="40" t="str">
        <f t="shared" si="27"/>
        <v/>
      </c>
    </row>
    <row r="272" spans="1:7" x14ac:dyDescent="0.2">
      <c r="A272" s="39" t="str">
        <f t="shared" si="25"/>
        <v/>
      </c>
      <c r="B272" s="129" t="str">
        <f t="shared" si="21"/>
        <v/>
      </c>
      <c r="C272" s="40" t="str">
        <f t="shared" si="26"/>
        <v/>
      </c>
      <c r="D272" s="40" t="str">
        <f t="shared" si="22"/>
        <v/>
      </c>
      <c r="E272" s="40" t="str">
        <f t="shared" si="23"/>
        <v/>
      </c>
      <c r="F272" s="40" t="str">
        <f t="shared" si="24"/>
        <v/>
      </c>
      <c r="G272" s="40" t="str">
        <f t="shared" si="27"/>
        <v/>
      </c>
    </row>
    <row r="273" spans="1:7" x14ac:dyDescent="0.2">
      <c r="A273" s="39" t="str">
        <f t="shared" si="25"/>
        <v/>
      </c>
      <c r="B273" s="129" t="str">
        <f t="shared" si="21"/>
        <v/>
      </c>
      <c r="C273" s="40" t="str">
        <f t="shared" si="26"/>
        <v/>
      </c>
      <c r="D273" s="40" t="str">
        <f t="shared" si="22"/>
        <v/>
      </c>
      <c r="E273" s="40" t="str">
        <f t="shared" si="23"/>
        <v/>
      </c>
      <c r="F273" s="40" t="str">
        <f t="shared" si="24"/>
        <v/>
      </c>
      <c r="G273" s="40" t="str">
        <f t="shared" si="27"/>
        <v/>
      </c>
    </row>
    <row r="274" spans="1:7" x14ac:dyDescent="0.2">
      <c r="A274" s="39" t="str">
        <f t="shared" si="25"/>
        <v/>
      </c>
      <c r="B274" s="129" t="str">
        <f t="shared" si="21"/>
        <v/>
      </c>
      <c r="C274" s="40" t="str">
        <f t="shared" si="26"/>
        <v/>
      </c>
      <c r="D274" s="40" t="str">
        <f t="shared" si="22"/>
        <v/>
      </c>
      <c r="E274" s="40" t="str">
        <f t="shared" si="23"/>
        <v/>
      </c>
      <c r="F274" s="40" t="str">
        <f t="shared" si="24"/>
        <v/>
      </c>
      <c r="G274" s="40" t="str">
        <f t="shared" si="27"/>
        <v/>
      </c>
    </row>
    <row r="275" spans="1:7" x14ac:dyDescent="0.2">
      <c r="A275" s="39" t="str">
        <f t="shared" si="25"/>
        <v/>
      </c>
      <c r="B275" s="129" t="str">
        <f t="shared" si="21"/>
        <v/>
      </c>
      <c r="C275" s="40" t="str">
        <f t="shared" si="26"/>
        <v/>
      </c>
      <c r="D275" s="40" t="str">
        <f t="shared" si="22"/>
        <v/>
      </c>
      <c r="E275" s="40" t="str">
        <f t="shared" si="23"/>
        <v/>
      </c>
      <c r="F275" s="40" t="str">
        <f t="shared" si="24"/>
        <v/>
      </c>
      <c r="G275" s="40" t="str">
        <f t="shared" si="27"/>
        <v/>
      </c>
    </row>
    <row r="276" spans="1:7" x14ac:dyDescent="0.2">
      <c r="A276" s="39" t="str">
        <f t="shared" si="25"/>
        <v/>
      </c>
      <c r="B276" s="129" t="str">
        <f t="shared" si="21"/>
        <v/>
      </c>
      <c r="C276" s="40" t="str">
        <f t="shared" si="26"/>
        <v/>
      </c>
      <c r="D276" s="40" t="str">
        <f t="shared" si="22"/>
        <v/>
      </c>
      <c r="E276" s="40" t="str">
        <f t="shared" si="23"/>
        <v/>
      </c>
      <c r="F276" s="40" t="str">
        <f t="shared" si="24"/>
        <v/>
      </c>
      <c r="G276" s="40" t="str">
        <f t="shared" si="27"/>
        <v/>
      </c>
    </row>
    <row r="277" spans="1:7" x14ac:dyDescent="0.2">
      <c r="A277" s="39" t="str">
        <f t="shared" si="25"/>
        <v/>
      </c>
      <c r="B277" s="129" t="str">
        <f t="shared" si="21"/>
        <v/>
      </c>
      <c r="C277" s="40" t="str">
        <f t="shared" si="26"/>
        <v/>
      </c>
      <c r="D277" s="40" t="str">
        <f t="shared" si="22"/>
        <v/>
      </c>
      <c r="E277" s="40" t="str">
        <f t="shared" si="23"/>
        <v/>
      </c>
      <c r="F277" s="40" t="str">
        <f t="shared" si="24"/>
        <v/>
      </c>
      <c r="G277" s="40" t="str">
        <f t="shared" si="27"/>
        <v/>
      </c>
    </row>
    <row r="278" spans="1:7" x14ac:dyDescent="0.2">
      <c r="A278" s="39" t="str">
        <f t="shared" si="25"/>
        <v/>
      </c>
      <c r="B278" s="129" t="str">
        <f t="shared" ref="B278:B326" si="28">Show.Date</f>
        <v/>
      </c>
      <c r="C278" s="40" t="str">
        <f t="shared" si="26"/>
        <v/>
      </c>
      <c r="D278" s="40" t="str">
        <f t="shared" ref="D278:D326" si="29">Interest</f>
        <v/>
      </c>
      <c r="E278" s="40" t="str">
        <f t="shared" ref="E278:E326" si="30">Principal</f>
        <v/>
      </c>
      <c r="F278" s="40" t="str">
        <f t="shared" ref="F278:F326" si="31">Ending.Balance</f>
        <v/>
      </c>
      <c r="G278" s="40" t="str">
        <f t="shared" si="27"/>
        <v/>
      </c>
    </row>
    <row r="279" spans="1:7" x14ac:dyDescent="0.2">
      <c r="A279" s="39" t="str">
        <f t="shared" ref="A279:A326" si="32">payment.Num</f>
        <v/>
      </c>
      <c r="B279" s="129" t="str">
        <f t="shared" si="28"/>
        <v/>
      </c>
      <c r="C279" s="40" t="str">
        <f t="shared" ref="C279:C326" si="33">Beg.Bal</f>
        <v/>
      </c>
      <c r="D279" s="40" t="str">
        <f t="shared" si="29"/>
        <v/>
      </c>
      <c r="E279" s="40" t="str">
        <f t="shared" si="30"/>
        <v/>
      </c>
      <c r="F279" s="40" t="str">
        <f t="shared" si="31"/>
        <v/>
      </c>
      <c r="G279" s="40" t="str">
        <f t="shared" ref="G279:G326" si="34">Cum.Interest</f>
        <v/>
      </c>
    </row>
    <row r="280" spans="1:7" x14ac:dyDescent="0.2">
      <c r="A280" s="39" t="str">
        <f t="shared" si="32"/>
        <v/>
      </c>
      <c r="B280" s="129" t="str">
        <f t="shared" si="28"/>
        <v/>
      </c>
      <c r="C280" s="40" t="str">
        <f t="shared" si="33"/>
        <v/>
      </c>
      <c r="D280" s="40" t="str">
        <f t="shared" si="29"/>
        <v/>
      </c>
      <c r="E280" s="40" t="str">
        <f t="shared" si="30"/>
        <v/>
      </c>
      <c r="F280" s="40" t="str">
        <f t="shared" si="31"/>
        <v/>
      </c>
      <c r="G280" s="40" t="str">
        <f t="shared" si="34"/>
        <v/>
      </c>
    </row>
    <row r="281" spans="1:7" x14ac:dyDescent="0.2">
      <c r="A281" s="39" t="str">
        <f t="shared" si="32"/>
        <v/>
      </c>
      <c r="B281" s="129" t="str">
        <f t="shared" si="28"/>
        <v/>
      </c>
      <c r="C281" s="40" t="str">
        <f t="shared" si="33"/>
        <v/>
      </c>
      <c r="D281" s="40" t="str">
        <f t="shared" si="29"/>
        <v/>
      </c>
      <c r="E281" s="40" t="str">
        <f t="shared" si="30"/>
        <v/>
      </c>
      <c r="F281" s="40" t="str">
        <f t="shared" si="31"/>
        <v/>
      </c>
      <c r="G281" s="40" t="str">
        <f t="shared" si="34"/>
        <v/>
      </c>
    </row>
    <row r="282" spans="1:7" x14ac:dyDescent="0.2">
      <c r="A282" s="39" t="str">
        <f t="shared" si="32"/>
        <v/>
      </c>
      <c r="B282" s="129" t="str">
        <f t="shared" si="28"/>
        <v/>
      </c>
      <c r="C282" s="40" t="str">
        <f t="shared" si="33"/>
        <v/>
      </c>
      <c r="D282" s="40" t="str">
        <f t="shared" si="29"/>
        <v/>
      </c>
      <c r="E282" s="40" t="str">
        <f t="shared" si="30"/>
        <v/>
      </c>
      <c r="F282" s="40" t="str">
        <f t="shared" si="31"/>
        <v/>
      </c>
      <c r="G282" s="40" t="str">
        <f t="shared" si="34"/>
        <v/>
      </c>
    </row>
    <row r="283" spans="1:7" x14ac:dyDescent="0.2">
      <c r="A283" s="39" t="str">
        <f t="shared" si="32"/>
        <v/>
      </c>
      <c r="B283" s="129" t="str">
        <f t="shared" si="28"/>
        <v/>
      </c>
      <c r="C283" s="40" t="str">
        <f t="shared" si="33"/>
        <v/>
      </c>
      <c r="D283" s="40" t="str">
        <f t="shared" si="29"/>
        <v/>
      </c>
      <c r="E283" s="40" t="str">
        <f t="shared" si="30"/>
        <v/>
      </c>
      <c r="F283" s="40" t="str">
        <f t="shared" si="31"/>
        <v/>
      </c>
      <c r="G283" s="40" t="str">
        <f t="shared" si="34"/>
        <v/>
      </c>
    </row>
    <row r="284" spans="1:7" x14ac:dyDescent="0.2">
      <c r="A284" s="39" t="str">
        <f t="shared" si="32"/>
        <v/>
      </c>
      <c r="B284" s="129" t="str">
        <f t="shared" si="28"/>
        <v/>
      </c>
      <c r="C284" s="40" t="str">
        <f t="shared" si="33"/>
        <v/>
      </c>
      <c r="D284" s="40" t="str">
        <f t="shared" si="29"/>
        <v/>
      </c>
      <c r="E284" s="40" t="str">
        <f t="shared" si="30"/>
        <v/>
      </c>
      <c r="F284" s="40" t="str">
        <f t="shared" si="31"/>
        <v/>
      </c>
      <c r="G284" s="40" t="str">
        <f t="shared" si="34"/>
        <v/>
      </c>
    </row>
    <row r="285" spans="1:7" x14ac:dyDescent="0.2">
      <c r="A285" s="39" t="str">
        <f t="shared" si="32"/>
        <v/>
      </c>
      <c r="B285" s="129" t="str">
        <f t="shared" si="28"/>
        <v/>
      </c>
      <c r="C285" s="40" t="str">
        <f t="shared" si="33"/>
        <v/>
      </c>
      <c r="D285" s="40" t="str">
        <f t="shared" si="29"/>
        <v/>
      </c>
      <c r="E285" s="40" t="str">
        <f t="shared" si="30"/>
        <v/>
      </c>
      <c r="F285" s="40" t="str">
        <f t="shared" si="31"/>
        <v/>
      </c>
      <c r="G285" s="40" t="str">
        <f t="shared" si="34"/>
        <v/>
      </c>
    </row>
    <row r="286" spans="1:7" x14ac:dyDescent="0.2">
      <c r="A286" s="39" t="str">
        <f t="shared" si="32"/>
        <v/>
      </c>
      <c r="B286" s="129" t="str">
        <f t="shared" si="28"/>
        <v/>
      </c>
      <c r="C286" s="40" t="str">
        <f t="shared" si="33"/>
        <v/>
      </c>
      <c r="D286" s="40" t="str">
        <f t="shared" si="29"/>
        <v/>
      </c>
      <c r="E286" s="40" t="str">
        <f t="shared" si="30"/>
        <v/>
      </c>
      <c r="F286" s="40" t="str">
        <f t="shared" si="31"/>
        <v/>
      </c>
      <c r="G286" s="40" t="str">
        <f t="shared" si="34"/>
        <v/>
      </c>
    </row>
    <row r="287" spans="1:7" x14ac:dyDescent="0.2">
      <c r="A287" s="39" t="str">
        <f t="shared" si="32"/>
        <v/>
      </c>
      <c r="B287" s="129" t="str">
        <f t="shared" si="28"/>
        <v/>
      </c>
      <c r="C287" s="40" t="str">
        <f t="shared" si="33"/>
        <v/>
      </c>
      <c r="D287" s="40" t="str">
        <f t="shared" si="29"/>
        <v/>
      </c>
      <c r="E287" s="40" t="str">
        <f t="shared" si="30"/>
        <v/>
      </c>
      <c r="F287" s="40" t="str">
        <f t="shared" si="31"/>
        <v/>
      </c>
      <c r="G287" s="40" t="str">
        <f t="shared" si="34"/>
        <v/>
      </c>
    </row>
    <row r="288" spans="1:7" x14ac:dyDescent="0.2">
      <c r="A288" s="39" t="str">
        <f t="shared" si="32"/>
        <v/>
      </c>
      <c r="B288" s="129" t="str">
        <f t="shared" si="28"/>
        <v/>
      </c>
      <c r="C288" s="40" t="str">
        <f t="shared" si="33"/>
        <v/>
      </c>
      <c r="D288" s="40" t="str">
        <f t="shared" si="29"/>
        <v/>
      </c>
      <c r="E288" s="40" t="str">
        <f t="shared" si="30"/>
        <v/>
      </c>
      <c r="F288" s="40" t="str">
        <f t="shared" si="31"/>
        <v/>
      </c>
      <c r="G288" s="40" t="str">
        <f t="shared" si="34"/>
        <v/>
      </c>
    </row>
    <row r="289" spans="1:7" x14ac:dyDescent="0.2">
      <c r="A289" s="39" t="str">
        <f t="shared" si="32"/>
        <v/>
      </c>
      <c r="B289" s="129" t="str">
        <f t="shared" si="28"/>
        <v/>
      </c>
      <c r="C289" s="40" t="str">
        <f t="shared" si="33"/>
        <v/>
      </c>
      <c r="D289" s="40" t="str">
        <f t="shared" si="29"/>
        <v/>
      </c>
      <c r="E289" s="40" t="str">
        <f t="shared" si="30"/>
        <v/>
      </c>
      <c r="F289" s="40" t="str">
        <f t="shared" si="31"/>
        <v/>
      </c>
      <c r="G289" s="40" t="str">
        <f t="shared" si="34"/>
        <v/>
      </c>
    </row>
    <row r="290" spans="1:7" x14ac:dyDescent="0.2">
      <c r="A290" s="39" t="str">
        <f t="shared" si="32"/>
        <v/>
      </c>
      <c r="B290" s="129" t="str">
        <f t="shared" si="28"/>
        <v/>
      </c>
      <c r="C290" s="40" t="str">
        <f t="shared" si="33"/>
        <v/>
      </c>
      <c r="D290" s="40" t="str">
        <f t="shared" si="29"/>
        <v/>
      </c>
      <c r="E290" s="40" t="str">
        <f t="shared" si="30"/>
        <v/>
      </c>
      <c r="F290" s="40" t="str">
        <f t="shared" si="31"/>
        <v/>
      </c>
      <c r="G290" s="40" t="str">
        <f t="shared" si="34"/>
        <v/>
      </c>
    </row>
    <row r="291" spans="1:7" x14ac:dyDescent="0.2">
      <c r="A291" s="39" t="str">
        <f t="shared" si="32"/>
        <v/>
      </c>
      <c r="B291" s="129" t="str">
        <f t="shared" si="28"/>
        <v/>
      </c>
      <c r="C291" s="40" t="str">
        <f t="shared" si="33"/>
        <v/>
      </c>
      <c r="D291" s="40" t="str">
        <f t="shared" si="29"/>
        <v/>
      </c>
      <c r="E291" s="40" t="str">
        <f t="shared" si="30"/>
        <v/>
      </c>
      <c r="F291" s="40" t="str">
        <f t="shared" si="31"/>
        <v/>
      </c>
      <c r="G291" s="40" t="str">
        <f t="shared" si="34"/>
        <v/>
      </c>
    </row>
    <row r="292" spans="1:7" x14ac:dyDescent="0.2">
      <c r="A292" s="39" t="str">
        <f t="shared" si="32"/>
        <v/>
      </c>
      <c r="B292" s="129" t="str">
        <f t="shared" si="28"/>
        <v/>
      </c>
      <c r="C292" s="40" t="str">
        <f t="shared" si="33"/>
        <v/>
      </c>
      <c r="D292" s="40" t="str">
        <f t="shared" si="29"/>
        <v/>
      </c>
      <c r="E292" s="40" t="str">
        <f t="shared" si="30"/>
        <v/>
      </c>
      <c r="F292" s="40" t="str">
        <f t="shared" si="31"/>
        <v/>
      </c>
      <c r="G292" s="40" t="str">
        <f t="shared" si="34"/>
        <v/>
      </c>
    </row>
    <row r="293" spans="1:7" x14ac:dyDescent="0.2">
      <c r="A293" s="39" t="str">
        <f t="shared" si="32"/>
        <v/>
      </c>
      <c r="B293" s="129" t="str">
        <f t="shared" si="28"/>
        <v/>
      </c>
      <c r="C293" s="40" t="str">
        <f t="shared" si="33"/>
        <v/>
      </c>
      <c r="D293" s="40" t="str">
        <f t="shared" si="29"/>
        <v/>
      </c>
      <c r="E293" s="40" t="str">
        <f t="shared" si="30"/>
        <v/>
      </c>
      <c r="F293" s="40" t="str">
        <f t="shared" si="31"/>
        <v/>
      </c>
      <c r="G293" s="40" t="str">
        <f t="shared" si="34"/>
        <v/>
      </c>
    </row>
    <row r="294" spans="1:7" x14ac:dyDescent="0.2">
      <c r="A294" s="39" t="str">
        <f t="shared" si="32"/>
        <v/>
      </c>
      <c r="B294" s="129" t="str">
        <f t="shared" si="28"/>
        <v/>
      </c>
      <c r="C294" s="40" t="str">
        <f t="shared" si="33"/>
        <v/>
      </c>
      <c r="D294" s="40" t="str">
        <f t="shared" si="29"/>
        <v/>
      </c>
      <c r="E294" s="40" t="str">
        <f t="shared" si="30"/>
        <v/>
      </c>
      <c r="F294" s="40" t="str">
        <f t="shared" si="31"/>
        <v/>
      </c>
      <c r="G294" s="40" t="str">
        <f t="shared" si="34"/>
        <v/>
      </c>
    </row>
    <row r="295" spans="1:7" x14ac:dyDescent="0.2">
      <c r="A295" s="39" t="str">
        <f t="shared" si="32"/>
        <v/>
      </c>
      <c r="B295" s="129" t="str">
        <f t="shared" si="28"/>
        <v/>
      </c>
      <c r="C295" s="40" t="str">
        <f t="shared" si="33"/>
        <v/>
      </c>
      <c r="D295" s="40" t="str">
        <f t="shared" si="29"/>
        <v/>
      </c>
      <c r="E295" s="40" t="str">
        <f t="shared" si="30"/>
        <v/>
      </c>
      <c r="F295" s="40" t="str">
        <f t="shared" si="31"/>
        <v/>
      </c>
      <c r="G295" s="40" t="str">
        <f t="shared" si="34"/>
        <v/>
      </c>
    </row>
    <row r="296" spans="1:7" x14ac:dyDescent="0.2">
      <c r="A296" s="39" t="str">
        <f t="shared" si="32"/>
        <v/>
      </c>
      <c r="B296" s="129" t="str">
        <f t="shared" si="28"/>
        <v/>
      </c>
      <c r="C296" s="40" t="str">
        <f t="shared" si="33"/>
        <v/>
      </c>
      <c r="D296" s="40" t="str">
        <f t="shared" si="29"/>
        <v/>
      </c>
      <c r="E296" s="40" t="str">
        <f t="shared" si="30"/>
        <v/>
      </c>
      <c r="F296" s="40" t="str">
        <f t="shared" si="31"/>
        <v/>
      </c>
      <c r="G296" s="40" t="str">
        <f t="shared" si="34"/>
        <v/>
      </c>
    </row>
    <row r="297" spans="1:7" x14ac:dyDescent="0.2">
      <c r="A297" s="39" t="str">
        <f t="shared" si="32"/>
        <v/>
      </c>
      <c r="B297" s="129" t="str">
        <f t="shared" si="28"/>
        <v/>
      </c>
      <c r="C297" s="40" t="str">
        <f t="shared" si="33"/>
        <v/>
      </c>
      <c r="D297" s="40" t="str">
        <f t="shared" si="29"/>
        <v/>
      </c>
      <c r="E297" s="40" t="str">
        <f t="shared" si="30"/>
        <v/>
      </c>
      <c r="F297" s="40" t="str">
        <f t="shared" si="31"/>
        <v/>
      </c>
      <c r="G297" s="40" t="str">
        <f t="shared" si="34"/>
        <v/>
      </c>
    </row>
    <row r="298" spans="1:7" x14ac:dyDescent="0.2">
      <c r="A298" s="39" t="str">
        <f t="shared" si="32"/>
        <v/>
      </c>
      <c r="B298" s="129" t="str">
        <f t="shared" si="28"/>
        <v/>
      </c>
      <c r="C298" s="40" t="str">
        <f t="shared" si="33"/>
        <v/>
      </c>
      <c r="D298" s="40" t="str">
        <f t="shared" si="29"/>
        <v/>
      </c>
      <c r="E298" s="40" t="str">
        <f t="shared" si="30"/>
        <v/>
      </c>
      <c r="F298" s="40" t="str">
        <f t="shared" si="31"/>
        <v/>
      </c>
      <c r="G298" s="40" t="str">
        <f t="shared" si="34"/>
        <v/>
      </c>
    </row>
    <row r="299" spans="1:7" x14ac:dyDescent="0.2">
      <c r="A299" s="39" t="str">
        <f t="shared" si="32"/>
        <v/>
      </c>
      <c r="B299" s="129" t="str">
        <f t="shared" si="28"/>
        <v/>
      </c>
      <c r="C299" s="40" t="str">
        <f t="shared" si="33"/>
        <v/>
      </c>
      <c r="D299" s="40" t="str">
        <f t="shared" si="29"/>
        <v/>
      </c>
      <c r="E299" s="40" t="str">
        <f t="shared" si="30"/>
        <v/>
      </c>
      <c r="F299" s="40" t="str">
        <f t="shared" si="31"/>
        <v/>
      </c>
      <c r="G299" s="40" t="str">
        <f t="shared" si="34"/>
        <v/>
      </c>
    </row>
    <row r="300" spans="1:7" x14ac:dyDescent="0.2">
      <c r="A300" s="39" t="str">
        <f t="shared" si="32"/>
        <v/>
      </c>
      <c r="B300" s="129" t="str">
        <f t="shared" si="28"/>
        <v/>
      </c>
      <c r="C300" s="40" t="str">
        <f t="shared" si="33"/>
        <v/>
      </c>
      <c r="D300" s="40" t="str">
        <f t="shared" si="29"/>
        <v/>
      </c>
      <c r="E300" s="40" t="str">
        <f t="shared" si="30"/>
        <v/>
      </c>
      <c r="F300" s="40" t="str">
        <f t="shared" si="31"/>
        <v/>
      </c>
      <c r="G300" s="40" t="str">
        <f t="shared" si="34"/>
        <v/>
      </c>
    </row>
    <row r="301" spans="1:7" x14ac:dyDescent="0.2">
      <c r="A301" s="39" t="str">
        <f t="shared" si="32"/>
        <v/>
      </c>
      <c r="B301" s="129" t="str">
        <f t="shared" si="28"/>
        <v/>
      </c>
      <c r="C301" s="40" t="str">
        <f t="shared" si="33"/>
        <v/>
      </c>
      <c r="D301" s="40" t="str">
        <f t="shared" si="29"/>
        <v/>
      </c>
      <c r="E301" s="40" t="str">
        <f t="shared" si="30"/>
        <v/>
      </c>
      <c r="F301" s="40" t="str">
        <f t="shared" si="31"/>
        <v/>
      </c>
      <c r="G301" s="40" t="str">
        <f t="shared" si="34"/>
        <v/>
      </c>
    </row>
    <row r="302" spans="1:7" x14ac:dyDescent="0.2">
      <c r="A302" s="39" t="str">
        <f t="shared" si="32"/>
        <v/>
      </c>
      <c r="B302" s="129" t="str">
        <f t="shared" si="28"/>
        <v/>
      </c>
      <c r="C302" s="40" t="str">
        <f t="shared" si="33"/>
        <v/>
      </c>
      <c r="D302" s="40" t="str">
        <f t="shared" si="29"/>
        <v/>
      </c>
      <c r="E302" s="40" t="str">
        <f t="shared" si="30"/>
        <v/>
      </c>
      <c r="F302" s="40" t="str">
        <f t="shared" si="31"/>
        <v/>
      </c>
      <c r="G302" s="40" t="str">
        <f t="shared" si="34"/>
        <v/>
      </c>
    </row>
    <row r="303" spans="1:7" x14ac:dyDescent="0.2">
      <c r="A303" s="39" t="str">
        <f t="shared" si="32"/>
        <v/>
      </c>
      <c r="B303" s="129" t="str">
        <f t="shared" si="28"/>
        <v/>
      </c>
      <c r="C303" s="40" t="str">
        <f t="shared" si="33"/>
        <v/>
      </c>
      <c r="D303" s="40" t="str">
        <f t="shared" si="29"/>
        <v/>
      </c>
      <c r="E303" s="40" t="str">
        <f t="shared" si="30"/>
        <v/>
      </c>
      <c r="F303" s="40" t="str">
        <f t="shared" si="31"/>
        <v/>
      </c>
      <c r="G303" s="40" t="str">
        <f t="shared" si="34"/>
        <v/>
      </c>
    </row>
    <row r="304" spans="1:7" x14ac:dyDescent="0.2">
      <c r="A304" s="39" t="str">
        <f t="shared" si="32"/>
        <v/>
      </c>
      <c r="B304" s="129" t="str">
        <f t="shared" si="28"/>
        <v/>
      </c>
      <c r="C304" s="40" t="str">
        <f t="shared" si="33"/>
        <v/>
      </c>
      <c r="D304" s="40" t="str">
        <f t="shared" si="29"/>
        <v/>
      </c>
      <c r="E304" s="40" t="str">
        <f t="shared" si="30"/>
        <v/>
      </c>
      <c r="F304" s="40" t="str">
        <f t="shared" si="31"/>
        <v/>
      </c>
      <c r="G304" s="40" t="str">
        <f t="shared" si="34"/>
        <v/>
      </c>
    </row>
    <row r="305" spans="1:7" x14ac:dyDescent="0.2">
      <c r="A305" s="39" t="str">
        <f t="shared" si="32"/>
        <v/>
      </c>
      <c r="B305" s="129" t="str">
        <f t="shared" si="28"/>
        <v/>
      </c>
      <c r="C305" s="40" t="str">
        <f t="shared" si="33"/>
        <v/>
      </c>
      <c r="D305" s="40" t="str">
        <f t="shared" si="29"/>
        <v/>
      </c>
      <c r="E305" s="40" t="str">
        <f t="shared" si="30"/>
        <v/>
      </c>
      <c r="F305" s="40" t="str">
        <f t="shared" si="31"/>
        <v/>
      </c>
      <c r="G305" s="40" t="str">
        <f t="shared" si="34"/>
        <v/>
      </c>
    </row>
    <row r="306" spans="1:7" x14ac:dyDescent="0.2">
      <c r="A306" s="39" t="str">
        <f t="shared" si="32"/>
        <v/>
      </c>
      <c r="B306" s="129" t="str">
        <f t="shared" si="28"/>
        <v/>
      </c>
      <c r="C306" s="40" t="str">
        <f t="shared" si="33"/>
        <v/>
      </c>
      <c r="D306" s="40" t="str">
        <f t="shared" si="29"/>
        <v/>
      </c>
      <c r="E306" s="40" t="str">
        <f t="shared" si="30"/>
        <v/>
      </c>
      <c r="F306" s="40" t="str">
        <f t="shared" si="31"/>
        <v/>
      </c>
      <c r="G306" s="40" t="str">
        <f t="shared" si="34"/>
        <v/>
      </c>
    </row>
    <row r="307" spans="1:7" x14ac:dyDescent="0.2">
      <c r="A307" s="39" t="str">
        <f t="shared" si="32"/>
        <v/>
      </c>
      <c r="B307" s="129" t="str">
        <f t="shared" si="28"/>
        <v/>
      </c>
      <c r="C307" s="40" t="str">
        <f t="shared" si="33"/>
        <v/>
      </c>
      <c r="D307" s="40" t="str">
        <f t="shared" si="29"/>
        <v/>
      </c>
      <c r="E307" s="40" t="str">
        <f t="shared" si="30"/>
        <v/>
      </c>
      <c r="F307" s="40" t="str">
        <f t="shared" si="31"/>
        <v/>
      </c>
      <c r="G307" s="40" t="str">
        <f t="shared" si="34"/>
        <v/>
      </c>
    </row>
    <row r="308" spans="1:7" x14ac:dyDescent="0.2">
      <c r="A308" s="39" t="str">
        <f t="shared" si="32"/>
        <v/>
      </c>
      <c r="B308" s="129" t="str">
        <f t="shared" si="28"/>
        <v/>
      </c>
      <c r="C308" s="40" t="str">
        <f t="shared" si="33"/>
        <v/>
      </c>
      <c r="D308" s="40" t="str">
        <f t="shared" si="29"/>
        <v/>
      </c>
      <c r="E308" s="40" t="str">
        <f t="shared" si="30"/>
        <v/>
      </c>
      <c r="F308" s="40" t="str">
        <f t="shared" si="31"/>
        <v/>
      </c>
      <c r="G308" s="40" t="str">
        <f t="shared" si="34"/>
        <v/>
      </c>
    </row>
    <row r="309" spans="1:7" x14ac:dyDescent="0.2">
      <c r="A309" s="39" t="str">
        <f t="shared" si="32"/>
        <v/>
      </c>
      <c r="B309" s="129" t="str">
        <f t="shared" si="28"/>
        <v/>
      </c>
      <c r="C309" s="40" t="str">
        <f t="shared" si="33"/>
        <v/>
      </c>
      <c r="D309" s="40" t="str">
        <f t="shared" si="29"/>
        <v/>
      </c>
      <c r="E309" s="40" t="str">
        <f t="shared" si="30"/>
        <v/>
      </c>
      <c r="F309" s="40" t="str">
        <f t="shared" si="31"/>
        <v/>
      </c>
      <c r="G309" s="40" t="str">
        <f t="shared" si="34"/>
        <v/>
      </c>
    </row>
    <row r="310" spans="1:7" x14ac:dyDescent="0.2">
      <c r="A310" s="39" t="str">
        <f t="shared" si="32"/>
        <v/>
      </c>
      <c r="B310" s="129" t="str">
        <f t="shared" si="28"/>
        <v/>
      </c>
      <c r="C310" s="40" t="str">
        <f t="shared" si="33"/>
        <v/>
      </c>
      <c r="D310" s="40" t="str">
        <f t="shared" si="29"/>
        <v/>
      </c>
      <c r="E310" s="40" t="str">
        <f t="shared" si="30"/>
        <v/>
      </c>
      <c r="F310" s="40" t="str">
        <f t="shared" si="31"/>
        <v/>
      </c>
      <c r="G310" s="40" t="str">
        <f t="shared" si="34"/>
        <v/>
      </c>
    </row>
    <row r="311" spans="1:7" x14ac:dyDescent="0.2">
      <c r="A311" s="39" t="str">
        <f t="shared" si="32"/>
        <v/>
      </c>
      <c r="B311" s="129" t="str">
        <f t="shared" si="28"/>
        <v/>
      </c>
      <c r="C311" s="40" t="str">
        <f t="shared" si="33"/>
        <v/>
      </c>
      <c r="D311" s="40" t="str">
        <f t="shared" si="29"/>
        <v/>
      </c>
      <c r="E311" s="40" t="str">
        <f t="shared" si="30"/>
        <v/>
      </c>
      <c r="F311" s="40" t="str">
        <f t="shared" si="31"/>
        <v/>
      </c>
      <c r="G311" s="40" t="str">
        <f t="shared" si="34"/>
        <v/>
      </c>
    </row>
    <row r="312" spans="1:7" x14ac:dyDescent="0.2">
      <c r="A312" s="39" t="str">
        <f t="shared" si="32"/>
        <v/>
      </c>
      <c r="B312" s="129" t="str">
        <f t="shared" si="28"/>
        <v/>
      </c>
      <c r="C312" s="40" t="str">
        <f t="shared" si="33"/>
        <v/>
      </c>
      <c r="D312" s="40" t="str">
        <f t="shared" si="29"/>
        <v/>
      </c>
      <c r="E312" s="40" t="str">
        <f t="shared" si="30"/>
        <v/>
      </c>
      <c r="F312" s="40" t="str">
        <f t="shared" si="31"/>
        <v/>
      </c>
      <c r="G312" s="40" t="str">
        <f t="shared" si="34"/>
        <v/>
      </c>
    </row>
    <row r="313" spans="1:7" x14ac:dyDescent="0.2">
      <c r="A313" s="39" t="str">
        <f t="shared" si="32"/>
        <v/>
      </c>
      <c r="B313" s="129" t="str">
        <f t="shared" si="28"/>
        <v/>
      </c>
      <c r="C313" s="40" t="str">
        <f t="shared" si="33"/>
        <v/>
      </c>
      <c r="D313" s="40" t="str">
        <f t="shared" si="29"/>
        <v/>
      </c>
      <c r="E313" s="40" t="str">
        <f t="shared" si="30"/>
        <v/>
      </c>
      <c r="F313" s="40" t="str">
        <f t="shared" si="31"/>
        <v/>
      </c>
      <c r="G313" s="40" t="str">
        <f t="shared" si="34"/>
        <v/>
      </c>
    </row>
    <row r="314" spans="1:7" x14ac:dyDescent="0.2">
      <c r="A314" s="39" t="str">
        <f t="shared" si="32"/>
        <v/>
      </c>
      <c r="B314" s="129" t="str">
        <f t="shared" si="28"/>
        <v/>
      </c>
      <c r="C314" s="40" t="str">
        <f t="shared" si="33"/>
        <v/>
      </c>
      <c r="D314" s="40" t="str">
        <f t="shared" si="29"/>
        <v/>
      </c>
      <c r="E314" s="40" t="str">
        <f t="shared" si="30"/>
        <v/>
      </c>
      <c r="F314" s="40" t="str">
        <f t="shared" si="31"/>
        <v/>
      </c>
      <c r="G314" s="40" t="str">
        <f t="shared" si="34"/>
        <v/>
      </c>
    </row>
    <row r="315" spans="1:7" x14ac:dyDescent="0.2">
      <c r="A315" s="39" t="str">
        <f t="shared" si="32"/>
        <v/>
      </c>
      <c r="B315" s="129" t="str">
        <f t="shared" si="28"/>
        <v/>
      </c>
      <c r="C315" s="40" t="str">
        <f t="shared" si="33"/>
        <v/>
      </c>
      <c r="D315" s="40" t="str">
        <f t="shared" si="29"/>
        <v/>
      </c>
      <c r="E315" s="40" t="str">
        <f t="shared" si="30"/>
        <v/>
      </c>
      <c r="F315" s="40" t="str">
        <f t="shared" si="31"/>
        <v/>
      </c>
      <c r="G315" s="40" t="str">
        <f t="shared" si="34"/>
        <v/>
      </c>
    </row>
    <row r="316" spans="1:7" x14ac:dyDescent="0.2">
      <c r="A316" s="39" t="str">
        <f t="shared" si="32"/>
        <v/>
      </c>
      <c r="B316" s="129" t="str">
        <f t="shared" si="28"/>
        <v/>
      </c>
      <c r="C316" s="40" t="str">
        <f t="shared" si="33"/>
        <v/>
      </c>
      <c r="D316" s="40" t="str">
        <f t="shared" si="29"/>
        <v/>
      </c>
      <c r="E316" s="40" t="str">
        <f t="shared" si="30"/>
        <v/>
      </c>
      <c r="F316" s="40" t="str">
        <f t="shared" si="31"/>
        <v/>
      </c>
      <c r="G316" s="40" t="str">
        <f t="shared" si="34"/>
        <v/>
      </c>
    </row>
    <row r="317" spans="1:7" x14ac:dyDescent="0.2">
      <c r="A317" s="39" t="str">
        <f t="shared" si="32"/>
        <v/>
      </c>
      <c r="B317" s="129" t="str">
        <f t="shared" si="28"/>
        <v/>
      </c>
      <c r="C317" s="40" t="str">
        <f t="shared" si="33"/>
        <v/>
      </c>
      <c r="D317" s="40" t="str">
        <f t="shared" si="29"/>
        <v/>
      </c>
      <c r="E317" s="40" t="str">
        <f t="shared" si="30"/>
        <v/>
      </c>
      <c r="F317" s="40" t="str">
        <f t="shared" si="31"/>
        <v/>
      </c>
      <c r="G317" s="40" t="str">
        <f t="shared" si="34"/>
        <v/>
      </c>
    </row>
    <row r="318" spans="1:7" x14ac:dyDescent="0.2">
      <c r="A318" s="39" t="str">
        <f t="shared" si="32"/>
        <v/>
      </c>
      <c r="B318" s="129" t="str">
        <f t="shared" si="28"/>
        <v/>
      </c>
      <c r="C318" s="40" t="str">
        <f t="shared" si="33"/>
        <v/>
      </c>
      <c r="D318" s="40" t="str">
        <f t="shared" si="29"/>
        <v/>
      </c>
      <c r="E318" s="40" t="str">
        <f t="shared" si="30"/>
        <v/>
      </c>
      <c r="F318" s="40" t="str">
        <f t="shared" si="31"/>
        <v/>
      </c>
      <c r="G318" s="40" t="str">
        <f t="shared" si="34"/>
        <v/>
      </c>
    </row>
    <row r="319" spans="1:7" x14ac:dyDescent="0.2">
      <c r="A319" s="39" t="str">
        <f t="shared" si="32"/>
        <v/>
      </c>
      <c r="B319" s="129" t="str">
        <f t="shared" si="28"/>
        <v/>
      </c>
      <c r="C319" s="40" t="str">
        <f t="shared" si="33"/>
        <v/>
      </c>
      <c r="D319" s="40" t="str">
        <f t="shared" si="29"/>
        <v/>
      </c>
      <c r="E319" s="40" t="str">
        <f t="shared" si="30"/>
        <v/>
      </c>
      <c r="F319" s="40" t="str">
        <f t="shared" si="31"/>
        <v/>
      </c>
      <c r="G319" s="40" t="str">
        <f t="shared" si="34"/>
        <v/>
      </c>
    </row>
    <row r="320" spans="1:7" x14ac:dyDescent="0.2">
      <c r="A320" s="39" t="str">
        <f t="shared" si="32"/>
        <v/>
      </c>
      <c r="B320" s="129" t="str">
        <f t="shared" si="28"/>
        <v/>
      </c>
      <c r="C320" s="40" t="str">
        <f t="shared" si="33"/>
        <v/>
      </c>
      <c r="D320" s="40" t="str">
        <f t="shared" si="29"/>
        <v/>
      </c>
      <c r="E320" s="40" t="str">
        <f t="shared" si="30"/>
        <v/>
      </c>
      <c r="F320" s="40" t="str">
        <f t="shared" si="31"/>
        <v/>
      </c>
      <c r="G320" s="40" t="str">
        <f t="shared" si="34"/>
        <v/>
      </c>
    </row>
    <row r="321" spans="1:7" x14ac:dyDescent="0.2">
      <c r="A321" s="39" t="str">
        <f t="shared" si="32"/>
        <v/>
      </c>
      <c r="B321" s="129" t="str">
        <f t="shared" si="28"/>
        <v/>
      </c>
      <c r="C321" s="40" t="str">
        <f t="shared" si="33"/>
        <v/>
      </c>
      <c r="D321" s="40" t="str">
        <f t="shared" si="29"/>
        <v/>
      </c>
      <c r="E321" s="40" t="str">
        <f t="shared" si="30"/>
        <v/>
      </c>
      <c r="F321" s="40" t="str">
        <f t="shared" si="31"/>
        <v/>
      </c>
      <c r="G321" s="40" t="str">
        <f t="shared" si="34"/>
        <v/>
      </c>
    </row>
    <row r="322" spans="1:7" x14ac:dyDescent="0.2">
      <c r="A322" s="39" t="str">
        <f t="shared" si="32"/>
        <v/>
      </c>
      <c r="B322" s="129" t="str">
        <f t="shared" si="28"/>
        <v/>
      </c>
      <c r="C322" s="40" t="str">
        <f t="shared" si="33"/>
        <v/>
      </c>
      <c r="D322" s="40" t="str">
        <f t="shared" si="29"/>
        <v/>
      </c>
      <c r="E322" s="40" t="str">
        <f t="shared" si="30"/>
        <v/>
      </c>
      <c r="F322" s="40" t="str">
        <f t="shared" si="31"/>
        <v/>
      </c>
      <c r="G322" s="40" t="str">
        <f t="shared" si="34"/>
        <v/>
      </c>
    </row>
    <row r="323" spans="1:7" x14ac:dyDescent="0.2">
      <c r="A323" s="39" t="str">
        <f t="shared" si="32"/>
        <v/>
      </c>
      <c r="B323" s="129" t="str">
        <f t="shared" si="28"/>
        <v/>
      </c>
      <c r="C323" s="40" t="str">
        <f t="shared" si="33"/>
        <v/>
      </c>
      <c r="D323" s="40" t="str">
        <f t="shared" si="29"/>
        <v/>
      </c>
      <c r="E323" s="40" t="str">
        <f t="shared" si="30"/>
        <v/>
      </c>
      <c r="F323" s="40" t="str">
        <f t="shared" si="31"/>
        <v/>
      </c>
      <c r="G323" s="40" t="str">
        <f t="shared" si="34"/>
        <v/>
      </c>
    </row>
    <row r="324" spans="1:7" x14ac:dyDescent="0.2">
      <c r="A324" s="39" t="str">
        <f t="shared" si="32"/>
        <v/>
      </c>
      <c r="B324" s="129" t="str">
        <f t="shared" si="28"/>
        <v/>
      </c>
      <c r="C324" s="40" t="str">
        <f t="shared" si="33"/>
        <v/>
      </c>
      <c r="D324" s="40" t="str">
        <f t="shared" si="29"/>
        <v/>
      </c>
      <c r="E324" s="40" t="str">
        <f t="shared" si="30"/>
        <v/>
      </c>
      <c r="F324" s="40" t="str">
        <f t="shared" si="31"/>
        <v/>
      </c>
      <c r="G324" s="40" t="str">
        <f t="shared" si="34"/>
        <v/>
      </c>
    </row>
    <row r="325" spans="1:7" x14ac:dyDescent="0.2">
      <c r="A325" s="39" t="str">
        <f t="shared" si="32"/>
        <v/>
      </c>
      <c r="B325" s="129" t="str">
        <f t="shared" si="28"/>
        <v/>
      </c>
      <c r="C325" s="40" t="str">
        <f t="shared" si="33"/>
        <v/>
      </c>
      <c r="D325" s="40" t="str">
        <f t="shared" si="29"/>
        <v/>
      </c>
      <c r="E325" s="40" t="str">
        <f t="shared" si="30"/>
        <v/>
      </c>
      <c r="F325" s="40" t="str">
        <f t="shared" si="31"/>
        <v/>
      </c>
      <c r="G325" s="40" t="str">
        <f t="shared" si="34"/>
        <v/>
      </c>
    </row>
    <row r="326" spans="1:7" x14ac:dyDescent="0.2">
      <c r="A326" s="39" t="str">
        <f t="shared" si="32"/>
        <v/>
      </c>
      <c r="B326" s="129" t="str">
        <f t="shared" si="28"/>
        <v/>
      </c>
      <c r="C326" s="40" t="str">
        <f t="shared" si="33"/>
        <v/>
      </c>
      <c r="D326" s="40" t="str">
        <f t="shared" si="29"/>
        <v/>
      </c>
      <c r="E326" s="40" t="str">
        <f t="shared" si="30"/>
        <v/>
      </c>
      <c r="F326" s="40" t="str">
        <f t="shared" si="31"/>
        <v/>
      </c>
      <c r="G326" s="40" t="str">
        <f t="shared" si="34"/>
        <v/>
      </c>
    </row>
  </sheetData>
  <sheetProtection sheet="1" objects="1" scenarios="1"/>
  <mergeCells count="3">
    <mergeCell ref="A2:D2"/>
    <mergeCell ref="A3:B3"/>
    <mergeCell ref="C3:G3"/>
  </mergeCells>
  <phoneticPr fontId="0" type="noConversion"/>
  <printOptions horizontalCentered="1"/>
  <pageMargins left="0.39370078740157483" right="0.35433070866141736" top="0.43307086614173229" bottom="0.31496062992125984" header="0.51181102362204722" footer="0.51181102362204722"/>
  <pageSetup scale="90" orientation="portrait" horizontalDpi="4294967292" verticalDpi="4294967292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2"/>
  <sheetViews>
    <sheetView workbookViewId="0">
      <selection activeCell="B37" sqref="B37:C37"/>
    </sheetView>
  </sheetViews>
  <sheetFormatPr baseColWidth="10" defaultRowHeight="12.75" x14ac:dyDescent="0.2"/>
  <cols>
    <col min="1" max="1" width="2.7109375" customWidth="1"/>
    <col min="2" max="2" width="46.140625" customWidth="1"/>
    <col min="3" max="3" width="20.28515625" customWidth="1"/>
    <col min="4" max="4" width="15.28515625" customWidth="1"/>
    <col min="5" max="5" width="2.7109375" customWidth="1"/>
  </cols>
  <sheetData>
    <row r="1" spans="1:7" x14ac:dyDescent="0.2">
      <c r="A1" s="7"/>
      <c r="B1" s="9"/>
      <c r="C1" s="9"/>
      <c r="D1" s="9"/>
      <c r="E1" s="12"/>
    </row>
    <row r="2" spans="1:7" ht="18" x14ac:dyDescent="0.25">
      <c r="A2" s="13"/>
      <c r="B2" s="362" t="s">
        <v>210</v>
      </c>
      <c r="C2" s="363"/>
      <c r="D2" s="364"/>
      <c r="E2" s="365"/>
      <c r="F2" s="81"/>
      <c r="G2" s="81"/>
    </row>
    <row r="3" spans="1:7" ht="19.5" x14ac:dyDescent="0.35">
      <c r="A3" s="366"/>
      <c r="B3" s="599"/>
      <c r="C3" s="600"/>
      <c r="D3" s="367"/>
      <c r="E3" s="368"/>
      <c r="F3" s="81"/>
      <c r="G3" s="81"/>
    </row>
    <row r="4" spans="1:7" x14ac:dyDescent="0.2">
      <c r="A4" s="13"/>
      <c r="B4" s="16"/>
      <c r="C4" s="16"/>
      <c r="D4" s="16"/>
      <c r="E4" s="14"/>
    </row>
    <row r="5" spans="1:7" ht="15" x14ac:dyDescent="0.2">
      <c r="A5" s="13"/>
      <c r="B5" s="601" t="s">
        <v>211</v>
      </c>
      <c r="C5" s="594"/>
      <c r="D5" s="357" t="s">
        <v>227</v>
      </c>
      <c r="E5" s="14"/>
    </row>
    <row r="6" spans="1:7" ht="15" customHeight="1" x14ac:dyDescent="0.2">
      <c r="A6" s="13"/>
      <c r="B6" s="589" t="s">
        <v>212</v>
      </c>
      <c r="C6" s="589"/>
      <c r="D6" s="516">
        <v>0</v>
      </c>
      <c r="E6" s="14"/>
    </row>
    <row r="7" spans="1:7" ht="15" customHeight="1" x14ac:dyDescent="0.2">
      <c r="A7" s="13"/>
      <c r="B7" s="589" t="s">
        <v>213</v>
      </c>
      <c r="C7" s="589"/>
      <c r="D7" s="516">
        <v>0</v>
      </c>
      <c r="E7" s="14"/>
    </row>
    <row r="8" spans="1:7" ht="15" customHeight="1" x14ac:dyDescent="0.2">
      <c r="A8" s="13"/>
      <c r="B8" s="589" t="s">
        <v>214</v>
      </c>
      <c r="C8" s="589"/>
      <c r="D8" s="516">
        <v>0</v>
      </c>
      <c r="E8" s="14"/>
    </row>
    <row r="9" spans="1:7" ht="15" customHeight="1" x14ac:dyDescent="0.2">
      <c r="A9" s="13"/>
      <c r="B9" s="589" t="s">
        <v>215</v>
      </c>
      <c r="C9" s="589"/>
      <c r="D9" s="516">
        <v>0</v>
      </c>
      <c r="E9" s="14"/>
    </row>
    <row r="10" spans="1:7" ht="15" customHeight="1" x14ac:dyDescent="0.2">
      <c r="A10" s="13"/>
      <c r="B10" s="589" t="s">
        <v>216</v>
      </c>
      <c r="C10" s="589"/>
      <c r="D10" s="516">
        <v>0</v>
      </c>
      <c r="E10" s="14"/>
    </row>
    <row r="11" spans="1:7" ht="15" customHeight="1" x14ac:dyDescent="0.2">
      <c r="A11" s="13"/>
      <c r="B11" s="589" t="s">
        <v>217</v>
      </c>
      <c r="C11" s="589"/>
      <c r="D11" s="516">
        <v>0</v>
      </c>
      <c r="E11" s="14"/>
    </row>
    <row r="12" spans="1:7" ht="15" customHeight="1" x14ac:dyDescent="0.2">
      <c r="A12" s="13"/>
      <c r="B12" s="589" t="s">
        <v>218</v>
      </c>
      <c r="C12" s="589"/>
      <c r="D12" s="516">
        <v>0</v>
      </c>
      <c r="E12" s="14"/>
    </row>
    <row r="13" spans="1:7" ht="15" customHeight="1" x14ac:dyDescent="0.2">
      <c r="A13" s="13"/>
      <c r="B13" s="589" t="s">
        <v>219</v>
      </c>
      <c r="C13" s="589"/>
      <c r="D13" s="516">
        <v>0</v>
      </c>
      <c r="E13" s="14"/>
    </row>
    <row r="14" spans="1:7" x14ac:dyDescent="0.2">
      <c r="A14" s="13"/>
      <c r="B14" s="16"/>
      <c r="C14" s="16"/>
      <c r="D14" s="16"/>
      <c r="E14" s="14"/>
    </row>
    <row r="15" spans="1:7" ht="18" customHeight="1" x14ac:dyDescent="0.25">
      <c r="A15" s="13"/>
      <c r="B15" s="608" t="s">
        <v>228</v>
      </c>
      <c r="C15" s="592"/>
      <c r="D15" s="483">
        <f>SUM(D6:D13)</f>
        <v>0</v>
      </c>
      <c r="E15" s="14"/>
    </row>
    <row r="16" spans="1:7" x14ac:dyDescent="0.2">
      <c r="A16" s="13"/>
      <c r="B16" s="16"/>
      <c r="C16" s="16"/>
      <c r="D16" s="16"/>
      <c r="E16" s="14"/>
    </row>
    <row r="17" spans="1:5" ht="15" customHeight="1" x14ac:dyDescent="0.2">
      <c r="A17" s="13"/>
      <c r="B17" s="356" t="s">
        <v>220</v>
      </c>
      <c r="C17" s="358" t="s">
        <v>226</v>
      </c>
      <c r="D17" s="357" t="s">
        <v>227</v>
      </c>
      <c r="E17" s="14"/>
    </row>
    <row r="18" spans="1:5" ht="15" customHeight="1" x14ac:dyDescent="0.2">
      <c r="A18" s="13"/>
      <c r="B18" s="517" t="s">
        <v>221</v>
      </c>
      <c r="C18" s="516">
        <v>0</v>
      </c>
      <c r="D18" s="516">
        <v>0</v>
      </c>
      <c r="E18" s="14"/>
    </row>
    <row r="19" spans="1:5" ht="15" customHeight="1" x14ac:dyDescent="0.2">
      <c r="A19" s="13"/>
      <c r="B19" s="517" t="s">
        <v>222</v>
      </c>
      <c r="C19" s="516">
        <v>0</v>
      </c>
      <c r="D19" s="516">
        <v>0</v>
      </c>
      <c r="E19" s="14"/>
    </row>
    <row r="20" spans="1:5" ht="15" customHeight="1" x14ac:dyDescent="0.2">
      <c r="A20" s="13"/>
      <c r="B20" s="517" t="s">
        <v>15</v>
      </c>
      <c r="C20" s="516">
        <v>0</v>
      </c>
      <c r="D20" s="516">
        <v>0</v>
      </c>
      <c r="E20" s="14"/>
    </row>
    <row r="21" spans="1:5" ht="15" customHeight="1" x14ac:dyDescent="0.2">
      <c r="A21" s="13"/>
      <c r="B21" s="517" t="s">
        <v>223</v>
      </c>
      <c r="C21" s="516">
        <v>0</v>
      </c>
      <c r="D21" s="516">
        <v>0</v>
      </c>
      <c r="E21" s="14"/>
    </row>
    <row r="22" spans="1:5" ht="15" customHeight="1" x14ac:dyDescent="0.2">
      <c r="A22" s="13"/>
      <c r="B22" s="517" t="s">
        <v>224</v>
      </c>
      <c r="C22" s="516">
        <v>0</v>
      </c>
      <c r="D22" s="516">
        <v>0</v>
      </c>
      <c r="E22" s="14"/>
    </row>
    <row r="23" spans="1:5" ht="15" customHeight="1" x14ac:dyDescent="0.2">
      <c r="A23" s="13"/>
      <c r="B23" s="517" t="s">
        <v>225</v>
      </c>
      <c r="C23" s="516">
        <v>0</v>
      </c>
      <c r="D23" s="516">
        <v>0</v>
      </c>
      <c r="E23" s="14"/>
    </row>
    <row r="24" spans="1:5" x14ac:dyDescent="0.2">
      <c r="A24" s="13"/>
      <c r="B24" s="16"/>
      <c r="C24" s="16"/>
      <c r="D24" s="16"/>
      <c r="E24" s="14"/>
    </row>
    <row r="25" spans="1:5" ht="18" customHeight="1" x14ac:dyDescent="0.25">
      <c r="A25" s="13"/>
      <c r="B25" s="593" t="s">
        <v>229</v>
      </c>
      <c r="C25" s="594"/>
      <c r="D25" s="483">
        <f>SUM(D18:D23)</f>
        <v>0</v>
      </c>
      <c r="E25" s="14"/>
    </row>
    <row r="26" spans="1:5" ht="13.5" thickBot="1" x14ac:dyDescent="0.25">
      <c r="A26" s="13"/>
      <c r="B26" s="16"/>
      <c r="C26" s="16"/>
      <c r="D26" s="16"/>
      <c r="E26" s="14"/>
    </row>
    <row r="27" spans="1:5" ht="20.100000000000001" customHeight="1" thickBot="1" x14ac:dyDescent="0.25">
      <c r="A27" s="13"/>
      <c r="B27" s="602" t="s">
        <v>230</v>
      </c>
      <c r="C27" s="603"/>
      <c r="D27" s="359">
        <f>D15-D25</f>
        <v>0</v>
      </c>
      <c r="E27" s="14"/>
    </row>
    <row r="28" spans="1:5" ht="12" customHeight="1" x14ac:dyDescent="0.2">
      <c r="A28" s="17"/>
      <c r="B28" s="369"/>
      <c r="C28" s="370"/>
      <c r="D28" s="18"/>
      <c r="E28" s="20"/>
    </row>
    <row r="30" spans="1:5" x14ac:dyDescent="0.2">
      <c r="A30" s="7"/>
      <c r="B30" s="9"/>
      <c r="C30" s="9"/>
      <c r="D30" s="9"/>
      <c r="E30" s="12"/>
    </row>
    <row r="31" spans="1:5" ht="15" customHeight="1" x14ac:dyDescent="0.2">
      <c r="A31" s="13"/>
      <c r="B31" s="360" t="s">
        <v>233</v>
      </c>
      <c r="C31" s="361"/>
      <c r="D31" s="361"/>
      <c r="E31" s="14"/>
    </row>
    <row r="32" spans="1:5" x14ac:dyDescent="0.2">
      <c r="A32" s="13"/>
      <c r="B32" s="16"/>
      <c r="C32" s="16"/>
      <c r="D32" s="16"/>
      <c r="E32" s="14"/>
    </row>
    <row r="33" spans="1:5" x14ac:dyDescent="0.2">
      <c r="A33" s="13"/>
      <c r="B33" s="607" t="s">
        <v>231</v>
      </c>
      <c r="C33" s="594"/>
      <c r="D33" s="357" t="s">
        <v>232</v>
      </c>
      <c r="E33" s="14"/>
    </row>
    <row r="34" spans="1:5" x14ac:dyDescent="0.2">
      <c r="A34" s="13"/>
      <c r="B34" s="589"/>
      <c r="C34" s="589"/>
      <c r="D34" s="516">
        <v>0</v>
      </c>
      <c r="E34" s="14"/>
    </row>
    <row r="35" spans="1:5" x14ac:dyDescent="0.2">
      <c r="A35" s="13"/>
      <c r="B35" s="589"/>
      <c r="C35" s="589"/>
      <c r="D35" s="516">
        <v>0</v>
      </c>
      <c r="E35" s="14"/>
    </row>
    <row r="36" spans="1:5" ht="13.5" thickBot="1" x14ac:dyDescent="0.25">
      <c r="A36" s="13"/>
      <c r="B36" s="604"/>
      <c r="C36" s="604"/>
      <c r="D36" s="516">
        <v>0</v>
      </c>
      <c r="E36" s="14"/>
    </row>
    <row r="37" spans="1:5" ht="15" customHeight="1" x14ac:dyDescent="0.2">
      <c r="A37" s="13"/>
      <c r="B37" s="605" t="s">
        <v>235</v>
      </c>
      <c r="C37" s="606"/>
      <c r="D37" s="484">
        <f>SUM(D34:D36)</f>
        <v>0</v>
      </c>
      <c r="E37" s="14"/>
    </row>
    <row r="38" spans="1:5" x14ac:dyDescent="0.2">
      <c r="A38" s="17"/>
      <c r="B38" s="18"/>
      <c r="C38" s="18"/>
      <c r="D38" s="18"/>
      <c r="E38" s="20"/>
    </row>
    <row r="39" spans="1:5" x14ac:dyDescent="0.2">
      <c r="B39" s="16"/>
      <c r="C39" s="16"/>
    </row>
    <row r="40" spans="1:5" ht="24.95" customHeight="1" x14ac:dyDescent="0.2">
      <c r="A40" s="590"/>
      <c r="B40" s="591"/>
      <c r="C40" s="592"/>
      <c r="D40" s="590"/>
      <c r="E40" s="592"/>
    </row>
    <row r="41" spans="1:5" ht="6" customHeight="1" x14ac:dyDescent="0.2"/>
    <row r="42" spans="1:5" x14ac:dyDescent="0.2">
      <c r="A42" s="595" t="s">
        <v>234</v>
      </c>
      <c r="B42" s="596"/>
      <c r="C42" s="597"/>
      <c r="D42" s="598" t="s">
        <v>65</v>
      </c>
      <c r="E42" s="592"/>
    </row>
  </sheetData>
  <sheetProtection sheet="1" objects="1" scenarios="1"/>
  <mergeCells count="22">
    <mergeCell ref="A42:C42"/>
    <mergeCell ref="D42:E42"/>
    <mergeCell ref="B3:C3"/>
    <mergeCell ref="B5:C5"/>
    <mergeCell ref="B27:C27"/>
    <mergeCell ref="B6:C6"/>
    <mergeCell ref="B7:C7"/>
    <mergeCell ref="B8:C8"/>
    <mergeCell ref="B35:C35"/>
    <mergeCell ref="B36:C36"/>
    <mergeCell ref="B37:C37"/>
    <mergeCell ref="B12:C12"/>
    <mergeCell ref="B13:C13"/>
    <mergeCell ref="B33:C33"/>
    <mergeCell ref="B34:C34"/>
    <mergeCell ref="B15:C15"/>
    <mergeCell ref="B9:C9"/>
    <mergeCell ref="B10:C10"/>
    <mergeCell ref="B11:C11"/>
    <mergeCell ref="A40:C40"/>
    <mergeCell ref="D40:E40"/>
    <mergeCell ref="B25:C25"/>
  </mergeCells>
  <phoneticPr fontId="0" type="noConversion"/>
  <pageMargins left="0.63" right="0.64" top="0.984251969" bottom="0.984251969" header="0.4921259845" footer="0.4921259845"/>
  <pageSetup orientation="portrait" r:id="rId1"/>
  <headerFooter alignWithMargins="0">
    <oddFooter>&amp;R9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F30"/>
  <sheetViews>
    <sheetView workbookViewId="0">
      <selection activeCell="G14" sqref="G14"/>
    </sheetView>
  </sheetViews>
  <sheetFormatPr baseColWidth="10" defaultRowHeight="12.75" x14ac:dyDescent="0.2"/>
  <sheetData>
    <row r="2" spans="1:6" x14ac:dyDescent="0.2">
      <c r="B2" s="518" t="s">
        <v>310</v>
      </c>
      <c r="C2" s="519">
        <v>0.09</v>
      </c>
    </row>
    <row r="4" spans="1:6" x14ac:dyDescent="0.2">
      <c r="A4" s="520" t="s">
        <v>311</v>
      </c>
      <c r="B4" s="520" t="s">
        <v>312</v>
      </c>
      <c r="C4" s="520" t="s">
        <v>61</v>
      </c>
      <c r="D4" s="520" t="s">
        <v>63</v>
      </c>
      <c r="E4" s="520" t="s">
        <v>313</v>
      </c>
    </row>
    <row r="5" spans="1:6" ht="15.75" x14ac:dyDescent="0.25">
      <c r="E5" s="521">
        <v>5000</v>
      </c>
      <c r="F5" s="518" t="s">
        <v>314</v>
      </c>
    </row>
    <row r="6" spans="1:6" x14ac:dyDescent="0.2">
      <c r="A6" t="s">
        <v>315</v>
      </c>
      <c r="D6" s="522">
        <f>E5*$C$2/365*B6</f>
        <v>0</v>
      </c>
      <c r="E6">
        <f>E5-C6</f>
        <v>5000</v>
      </c>
    </row>
    <row r="7" spans="1:6" x14ac:dyDescent="0.2">
      <c r="A7" t="s">
        <v>316</v>
      </c>
      <c r="D7" s="522">
        <f t="shared" ref="D7:D29" si="0">E6*$C$2/365*B7</f>
        <v>0</v>
      </c>
      <c r="E7">
        <f t="shared" ref="E7:E28" si="1">E6-C7</f>
        <v>5000</v>
      </c>
    </row>
    <row r="8" spans="1:6" x14ac:dyDescent="0.2">
      <c r="A8" t="s">
        <v>317</v>
      </c>
      <c r="D8" s="522">
        <f t="shared" si="0"/>
        <v>0</v>
      </c>
      <c r="E8">
        <f t="shared" si="1"/>
        <v>5000</v>
      </c>
    </row>
    <row r="9" spans="1:6" x14ac:dyDescent="0.2">
      <c r="A9" t="s">
        <v>318</v>
      </c>
      <c r="D9" s="522">
        <f t="shared" si="0"/>
        <v>0</v>
      </c>
      <c r="E9">
        <f t="shared" si="1"/>
        <v>5000</v>
      </c>
    </row>
    <row r="10" spans="1:6" x14ac:dyDescent="0.2">
      <c r="A10" t="s">
        <v>319</v>
      </c>
      <c r="D10" s="522">
        <f t="shared" si="0"/>
        <v>0</v>
      </c>
      <c r="E10">
        <f t="shared" si="1"/>
        <v>5000</v>
      </c>
    </row>
    <row r="11" spans="1:6" x14ac:dyDescent="0.2">
      <c r="A11" t="s">
        <v>320</v>
      </c>
      <c r="D11" s="522">
        <f t="shared" si="0"/>
        <v>0</v>
      </c>
      <c r="E11">
        <f t="shared" si="1"/>
        <v>5000</v>
      </c>
    </row>
    <row r="12" spans="1:6" x14ac:dyDescent="0.2">
      <c r="A12" t="s">
        <v>321</v>
      </c>
      <c r="D12" s="522">
        <f t="shared" si="0"/>
        <v>0</v>
      </c>
      <c r="E12">
        <f t="shared" si="1"/>
        <v>5000</v>
      </c>
    </row>
    <row r="13" spans="1:6" x14ac:dyDescent="0.2">
      <c r="A13" t="s">
        <v>322</v>
      </c>
      <c r="D13" s="522">
        <f t="shared" si="0"/>
        <v>0</v>
      </c>
      <c r="E13">
        <f t="shared" si="1"/>
        <v>5000</v>
      </c>
    </row>
    <row r="14" spans="1:6" x14ac:dyDescent="0.2">
      <c r="A14" t="s">
        <v>323</v>
      </c>
      <c r="D14" s="522">
        <f t="shared" si="0"/>
        <v>0</v>
      </c>
      <c r="E14">
        <f t="shared" si="1"/>
        <v>5000</v>
      </c>
    </row>
    <row r="15" spans="1:6" x14ac:dyDescent="0.2">
      <c r="A15" t="s">
        <v>324</v>
      </c>
      <c r="D15" s="522">
        <f t="shared" si="0"/>
        <v>0</v>
      </c>
      <c r="E15">
        <f t="shared" si="1"/>
        <v>5000</v>
      </c>
    </row>
    <row r="16" spans="1:6" x14ac:dyDescent="0.2">
      <c r="A16" t="s">
        <v>325</v>
      </c>
      <c r="D16" s="522">
        <f t="shared" si="0"/>
        <v>0</v>
      </c>
      <c r="E16">
        <f t="shared" si="1"/>
        <v>5000</v>
      </c>
    </row>
    <row r="17" spans="1:6" x14ac:dyDescent="0.2">
      <c r="A17" t="s">
        <v>326</v>
      </c>
      <c r="D17" s="522">
        <f t="shared" si="0"/>
        <v>0</v>
      </c>
      <c r="E17">
        <f>E16-C17</f>
        <v>5000</v>
      </c>
      <c r="F17" s="518"/>
    </row>
    <row r="18" spans="1:6" x14ac:dyDescent="0.2">
      <c r="A18" s="9" t="s">
        <v>315</v>
      </c>
      <c r="B18" s="9"/>
      <c r="C18" s="9"/>
      <c r="D18" s="523">
        <f t="shared" si="0"/>
        <v>0</v>
      </c>
      <c r="E18" s="9">
        <f t="shared" si="1"/>
        <v>5000</v>
      </c>
    </row>
    <row r="19" spans="1:6" x14ac:dyDescent="0.2">
      <c r="A19" t="s">
        <v>316</v>
      </c>
      <c r="D19" s="522">
        <f t="shared" si="0"/>
        <v>0</v>
      </c>
      <c r="E19">
        <f t="shared" si="1"/>
        <v>5000</v>
      </c>
    </row>
    <row r="20" spans="1:6" x14ac:dyDescent="0.2">
      <c r="A20" t="s">
        <v>317</v>
      </c>
      <c r="D20" s="522">
        <f t="shared" si="0"/>
        <v>0</v>
      </c>
      <c r="E20">
        <f t="shared" si="1"/>
        <v>5000</v>
      </c>
    </row>
    <row r="21" spans="1:6" x14ac:dyDescent="0.2">
      <c r="A21" t="s">
        <v>318</v>
      </c>
      <c r="D21" s="522">
        <f t="shared" si="0"/>
        <v>0</v>
      </c>
      <c r="E21">
        <f t="shared" si="1"/>
        <v>5000</v>
      </c>
    </row>
    <row r="22" spans="1:6" x14ac:dyDescent="0.2">
      <c r="A22" t="s">
        <v>319</v>
      </c>
      <c r="D22" s="522">
        <f t="shared" si="0"/>
        <v>0</v>
      </c>
      <c r="E22">
        <f t="shared" si="1"/>
        <v>5000</v>
      </c>
    </row>
    <row r="23" spans="1:6" x14ac:dyDescent="0.2">
      <c r="A23" t="s">
        <v>320</v>
      </c>
      <c r="D23" s="522">
        <f t="shared" si="0"/>
        <v>0</v>
      </c>
      <c r="E23">
        <f t="shared" si="1"/>
        <v>5000</v>
      </c>
    </row>
    <row r="24" spans="1:6" x14ac:dyDescent="0.2">
      <c r="A24" t="s">
        <v>321</v>
      </c>
      <c r="D24" s="522">
        <f t="shared" si="0"/>
        <v>0</v>
      </c>
      <c r="E24">
        <f t="shared" si="1"/>
        <v>5000</v>
      </c>
    </row>
    <row r="25" spans="1:6" x14ac:dyDescent="0.2">
      <c r="A25" t="s">
        <v>322</v>
      </c>
      <c r="D25" s="522">
        <f t="shared" si="0"/>
        <v>0</v>
      </c>
      <c r="E25">
        <f t="shared" si="1"/>
        <v>5000</v>
      </c>
    </row>
    <row r="26" spans="1:6" x14ac:dyDescent="0.2">
      <c r="A26" t="s">
        <v>323</v>
      </c>
      <c r="D26" s="522">
        <f t="shared" si="0"/>
        <v>0</v>
      </c>
      <c r="E26">
        <f t="shared" si="1"/>
        <v>5000</v>
      </c>
    </row>
    <row r="27" spans="1:6" x14ac:dyDescent="0.2">
      <c r="A27" t="s">
        <v>324</v>
      </c>
      <c r="D27" s="522">
        <f t="shared" si="0"/>
        <v>0</v>
      </c>
      <c r="E27">
        <f t="shared" si="1"/>
        <v>5000</v>
      </c>
    </row>
    <row r="28" spans="1:6" x14ac:dyDescent="0.2">
      <c r="A28" t="s">
        <v>325</v>
      </c>
      <c r="D28" s="522">
        <f t="shared" si="0"/>
        <v>0</v>
      </c>
      <c r="E28">
        <f t="shared" si="1"/>
        <v>5000</v>
      </c>
    </row>
    <row r="29" spans="1:6" x14ac:dyDescent="0.2">
      <c r="A29" t="s">
        <v>326</v>
      </c>
      <c r="D29" s="522">
        <f t="shared" si="0"/>
        <v>0</v>
      </c>
      <c r="E29">
        <f>E28-C29</f>
        <v>5000</v>
      </c>
      <c r="F29" s="518"/>
    </row>
    <row r="30" spans="1:6" x14ac:dyDescent="0.2">
      <c r="A30" s="524"/>
    </row>
  </sheetData>
  <pageMargins left="0.7" right="0.7" top="0.75" bottom="0.75" header="0.3" footer="0.3"/>
  <pageSetup paperSize="12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1"/>
  <sheetViews>
    <sheetView workbookViewId="0">
      <selection activeCell="I8" sqref="I8"/>
    </sheetView>
  </sheetViews>
  <sheetFormatPr baseColWidth="10" defaultRowHeight="12.75" x14ac:dyDescent="0.2"/>
  <cols>
    <col min="1" max="1" width="2.85546875" customWidth="1"/>
    <col min="2" max="2" width="40.85546875" customWidth="1"/>
    <col min="3" max="3" width="0.5703125" customWidth="1"/>
    <col min="4" max="4" width="18.28515625" customWidth="1"/>
    <col min="5" max="5" width="4.42578125" customWidth="1"/>
    <col min="6" max="6" width="18.28515625" customWidth="1"/>
    <col min="7" max="7" width="5.5703125" customWidth="1"/>
  </cols>
  <sheetData>
    <row r="1" spans="1:12" ht="18" x14ac:dyDescent="0.25">
      <c r="A1" s="131"/>
      <c r="B1" s="132" t="s">
        <v>160</v>
      </c>
      <c r="C1" s="132"/>
      <c r="D1" s="133"/>
      <c r="E1" s="133"/>
      <c r="F1" s="133"/>
      <c r="G1" s="131"/>
      <c r="H1" s="131"/>
      <c r="I1" s="131"/>
      <c r="J1" s="131"/>
      <c r="K1" s="131"/>
      <c r="L1" s="131"/>
    </row>
    <row r="2" spans="1:12" ht="19.5" x14ac:dyDescent="0.35">
      <c r="A2" s="131"/>
      <c r="B2" s="551" t="str">
        <f>Coût!$A$3</f>
        <v>Jos Bleau inc.</v>
      </c>
      <c r="C2" s="552"/>
      <c r="D2" s="553"/>
      <c r="E2" s="133"/>
      <c r="F2" s="133"/>
      <c r="G2" s="131"/>
      <c r="H2" s="131"/>
      <c r="I2" s="131"/>
      <c r="J2" s="131"/>
      <c r="K2" s="131"/>
      <c r="L2" s="131"/>
    </row>
    <row r="3" spans="1:12" x14ac:dyDescent="0.2">
      <c r="A3" s="131"/>
      <c r="B3" s="134"/>
      <c r="C3" s="136"/>
      <c r="D3" s="131"/>
      <c r="E3" s="131"/>
      <c r="F3" s="131"/>
      <c r="G3" s="131"/>
      <c r="H3" s="131"/>
      <c r="I3" s="131"/>
      <c r="J3" s="131"/>
      <c r="K3" s="131"/>
      <c r="L3" s="131"/>
    </row>
    <row r="4" spans="1:12" ht="12.75" customHeight="1" x14ac:dyDescent="0.2">
      <c r="A4" s="135"/>
      <c r="B4" s="136"/>
      <c r="C4" s="136"/>
      <c r="D4" s="137"/>
      <c r="E4" s="137"/>
      <c r="F4" s="137"/>
      <c r="G4" s="138"/>
      <c r="H4" s="131"/>
      <c r="I4" s="131"/>
      <c r="J4" s="131"/>
      <c r="K4" s="131"/>
      <c r="L4" s="131"/>
    </row>
    <row r="5" spans="1:12" ht="12.75" customHeight="1" x14ac:dyDescent="0.2">
      <c r="A5" s="139"/>
      <c r="B5" s="136"/>
      <c r="C5" s="327"/>
      <c r="D5" s="154" t="s">
        <v>8</v>
      </c>
      <c r="F5" s="155" t="s">
        <v>9</v>
      </c>
      <c r="G5" s="141"/>
      <c r="H5" s="131"/>
      <c r="I5" s="131"/>
      <c r="J5" s="131"/>
      <c r="K5" s="131"/>
      <c r="L5" s="131"/>
    </row>
    <row r="6" spans="1:12" ht="12.75" customHeight="1" x14ac:dyDescent="0.2">
      <c r="A6" s="139"/>
      <c r="B6" s="136"/>
      <c r="C6" s="327"/>
      <c r="D6" s="136"/>
      <c r="E6" s="136"/>
      <c r="F6" s="136"/>
      <c r="G6" s="141"/>
      <c r="H6" s="131"/>
      <c r="I6" s="131"/>
      <c r="J6" s="131"/>
      <c r="K6" s="131"/>
      <c r="L6" s="131"/>
    </row>
    <row r="7" spans="1:12" ht="12.75" customHeight="1" x14ac:dyDescent="0.2">
      <c r="A7" s="139"/>
      <c r="B7" s="455" t="s">
        <v>174</v>
      </c>
      <c r="C7" s="326"/>
      <c r="D7" s="450">
        <v>0</v>
      </c>
      <c r="E7" s="451"/>
      <c r="F7" s="450">
        <v>0</v>
      </c>
      <c r="G7" s="141"/>
      <c r="H7" s="131"/>
      <c r="I7" s="131"/>
      <c r="J7" s="131"/>
      <c r="K7" s="131"/>
      <c r="L7" s="131"/>
    </row>
    <row r="8" spans="1:12" ht="12.75" customHeight="1" x14ac:dyDescent="0.2">
      <c r="A8" s="139"/>
      <c r="B8" s="349"/>
      <c r="C8" s="327"/>
      <c r="D8" s="451"/>
      <c r="E8" s="451"/>
      <c r="F8" s="451"/>
      <c r="G8" s="141"/>
      <c r="H8" s="131"/>
      <c r="I8" s="131"/>
      <c r="J8" s="131"/>
      <c r="K8" s="131"/>
      <c r="L8" s="131"/>
    </row>
    <row r="9" spans="1:12" ht="12.75" customHeight="1" x14ac:dyDescent="0.2">
      <c r="A9" s="139"/>
      <c r="B9" s="455" t="s">
        <v>161</v>
      </c>
      <c r="C9" s="327"/>
      <c r="D9" s="450">
        <v>0</v>
      </c>
      <c r="E9" s="451"/>
      <c r="F9" s="450">
        <v>0</v>
      </c>
      <c r="G9" s="141"/>
      <c r="H9" s="131"/>
      <c r="I9" s="131"/>
      <c r="J9" s="131"/>
      <c r="K9" s="131"/>
      <c r="L9" s="131"/>
    </row>
    <row r="10" spans="1:12" ht="12.75" customHeight="1" x14ac:dyDescent="0.2">
      <c r="A10" s="139"/>
      <c r="B10" s="349"/>
      <c r="C10" s="327"/>
      <c r="D10" s="451"/>
      <c r="E10" s="451"/>
      <c r="F10" s="451"/>
      <c r="G10" s="141"/>
      <c r="H10" s="131"/>
      <c r="I10" s="131"/>
      <c r="J10" s="131"/>
      <c r="K10" s="131"/>
      <c r="L10" s="131"/>
    </row>
    <row r="11" spans="1:12" ht="12.75" customHeight="1" x14ac:dyDescent="0.2">
      <c r="A11" s="139"/>
      <c r="B11" s="231" t="s">
        <v>163</v>
      </c>
      <c r="C11" s="328"/>
      <c r="D11" s="450">
        <v>0</v>
      </c>
      <c r="E11" s="451"/>
      <c r="F11" s="450">
        <v>0</v>
      </c>
      <c r="G11" s="141"/>
      <c r="H11" s="131"/>
      <c r="I11" s="131"/>
      <c r="J11" s="131"/>
      <c r="K11" s="131"/>
      <c r="L11" s="131"/>
    </row>
    <row r="12" spans="1:12" ht="12.75" customHeight="1" x14ac:dyDescent="0.2">
      <c r="A12" s="139"/>
      <c r="B12" s="489"/>
      <c r="C12" s="328"/>
      <c r="D12" s="451"/>
      <c r="E12" s="451"/>
      <c r="F12" s="451"/>
      <c r="G12" s="141"/>
      <c r="H12" s="131"/>
      <c r="I12" s="131"/>
      <c r="J12" s="131"/>
      <c r="K12" s="131"/>
      <c r="L12" s="131"/>
    </row>
    <row r="13" spans="1:12" ht="12.75" customHeight="1" x14ac:dyDescent="0.2">
      <c r="A13" s="139"/>
      <c r="B13" s="455" t="s">
        <v>162</v>
      </c>
      <c r="C13" s="327"/>
      <c r="D13" s="450">
        <v>0</v>
      </c>
      <c r="E13" s="451"/>
      <c r="F13" s="450">
        <v>0</v>
      </c>
      <c r="G13" s="141"/>
      <c r="H13" s="131"/>
      <c r="I13" s="131"/>
      <c r="J13" s="131"/>
      <c r="K13" s="131"/>
      <c r="L13" s="131"/>
    </row>
    <row r="14" spans="1:12" ht="12.75" customHeight="1" x14ac:dyDescent="0.2">
      <c r="A14" s="139"/>
      <c r="B14" s="349"/>
      <c r="C14" s="327"/>
      <c r="D14" s="451"/>
      <c r="E14" s="451"/>
      <c r="F14" s="452"/>
      <c r="G14" s="141"/>
      <c r="H14" s="131"/>
      <c r="I14" s="131"/>
      <c r="J14" s="131"/>
      <c r="K14" s="131"/>
      <c r="L14" s="131"/>
    </row>
    <row r="15" spans="1:12" ht="12.75" customHeight="1" x14ac:dyDescent="0.2">
      <c r="A15" s="139"/>
      <c r="B15" s="455" t="s">
        <v>164</v>
      </c>
      <c r="C15" s="327"/>
      <c r="D15" s="450">
        <v>0</v>
      </c>
      <c r="E15" s="453"/>
      <c r="F15" s="450">
        <v>0</v>
      </c>
      <c r="G15" s="141"/>
      <c r="H15" s="131"/>
      <c r="I15" s="131"/>
      <c r="J15" s="131"/>
      <c r="K15" s="131"/>
      <c r="L15" s="131"/>
    </row>
    <row r="16" spans="1:12" ht="12.75" customHeight="1" x14ac:dyDescent="0.2">
      <c r="A16" s="139"/>
      <c r="B16" s="349"/>
      <c r="C16" s="327"/>
      <c r="D16" s="451"/>
      <c r="E16" s="453"/>
      <c r="F16" s="451"/>
      <c r="G16" s="141"/>
      <c r="H16" s="131"/>
      <c r="I16" s="131"/>
      <c r="J16" s="131"/>
      <c r="K16" s="131"/>
      <c r="L16" s="131"/>
    </row>
    <row r="17" spans="1:12" ht="12.75" customHeight="1" x14ac:dyDescent="0.2">
      <c r="A17" s="139"/>
      <c r="B17" s="455" t="s">
        <v>168</v>
      </c>
      <c r="C17" s="327"/>
      <c r="D17" s="451"/>
      <c r="E17" s="453"/>
      <c r="F17" s="451"/>
      <c r="G17" s="141"/>
      <c r="H17" s="131"/>
      <c r="I17" s="131"/>
      <c r="J17" s="131"/>
      <c r="K17" s="131"/>
      <c r="L17" s="131"/>
    </row>
    <row r="18" spans="1:12" ht="12.75" customHeight="1" x14ac:dyDescent="0.2">
      <c r="A18" s="139"/>
      <c r="B18" s="456" t="s">
        <v>169</v>
      </c>
      <c r="C18" s="329"/>
      <c r="D18" s="450">
        <v>0</v>
      </c>
      <c r="E18" s="453"/>
      <c r="F18" s="450">
        <v>0</v>
      </c>
      <c r="G18" s="141"/>
      <c r="H18" s="131"/>
      <c r="I18" s="131"/>
      <c r="J18" s="131"/>
      <c r="K18" s="131"/>
      <c r="L18" s="131"/>
    </row>
    <row r="19" spans="1:12" ht="12.75" customHeight="1" x14ac:dyDescent="0.2">
      <c r="A19" s="139"/>
      <c r="B19" s="491"/>
      <c r="C19" s="329"/>
      <c r="D19" s="451"/>
      <c r="E19" s="453"/>
      <c r="F19" s="451"/>
      <c r="G19" s="141"/>
      <c r="H19" s="131"/>
      <c r="I19" s="131"/>
      <c r="J19" s="131"/>
      <c r="K19" s="131"/>
      <c r="L19" s="131"/>
    </row>
    <row r="20" spans="1:12" ht="12.75" customHeight="1" x14ac:dyDescent="0.2">
      <c r="A20" s="139"/>
      <c r="B20" s="455" t="s">
        <v>175</v>
      </c>
      <c r="C20" s="327"/>
      <c r="D20" s="451"/>
      <c r="E20" s="453"/>
      <c r="F20" s="451"/>
      <c r="G20" s="141"/>
      <c r="H20" s="131"/>
      <c r="I20" s="131"/>
      <c r="J20" s="131"/>
      <c r="K20" s="131"/>
      <c r="L20" s="131"/>
    </row>
    <row r="21" spans="1:12" ht="12.75" customHeight="1" x14ac:dyDescent="0.2">
      <c r="A21" s="139"/>
      <c r="B21" s="456" t="s">
        <v>170</v>
      </c>
      <c r="C21" s="329"/>
      <c r="D21" s="450">
        <v>0</v>
      </c>
      <c r="E21" s="453"/>
      <c r="F21" s="450">
        <v>0</v>
      </c>
      <c r="G21" s="141"/>
      <c r="H21" s="131"/>
      <c r="I21" s="131"/>
      <c r="J21" s="131"/>
      <c r="K21" s="131"/>
      <c r="L21" s="131"/>
    </row>
    <row r="22" spans="1:12" ht="12.75" customHeight="1" x14ac:dyDescent="0.2">
      <c r="A22" s="139"/>
      <c r="B22" s="490"/>
      <c r="C22" s="329"/>
      <c r="D22" s="451"/>
      <c r="E22" s="453"/>
      <c r="F22" s="451"/>
      <c r="G22" s="141"/>
      <c r="H22" s="131"/>
      <c r="I22" s="131"/>
      <c r="J22" s="131"/>
      <c r="K22" s="131"/>
      <c r="L22" s="131"/>
    </row>
    <row r="23" spans="1:12" ht="12.75" customHeight="1" x14ac:dyDescent="0.2">
      <c r="A23" s="139"/>
      <c r="B23" s="455" t="s">
        <v>180</v>
      </c>
      <c r="C23" s="329"/>
      <c r="D23" s="450">
        <v>0</v>
      </c>
      <c r="E23" s="453"/>
      <c r="F23" s="450">
        <v>0</v>
      </c>
      <c r="G23" s="141"/>
      <c r="H23" s="131"/>
      <c r="I23" s="131"/>
      <c r="J23" s="131"/>
      <c r="K23" s="131"/>
      <c r="L23" s="131"/>
    </row>
    <row r="24" spans="1:12" ht="12.75" customHeight="1" x14ac:dyDescent="0.2">
      <c r="A24" s="139"/>
      <c r="B24" s="490"/>
      <c r="C24" s="329"/>
      <c r="D24" s="451"/>
      <c r="E24" s="453"/>
      <c r="F24" s="451"/>
      <c r="G24" s="141"/>
      <c r="H24" s="131"/>
      <c r="I24" s="131"/>
      <c r="J24" s="131"/>
      <c r="K24" s="131"/>
      <c r="L24" s="131"/>
    </row>
    <row r="25" spans="1:12" ht="12.75" customHeight="1" x14ac:dyDescent="0.2">
      <c r="A25" s="139"/>
      <c r="B25" s="455" t="s">
        <v>165</v>
      </c>
      <c r="C25" s="327"/>
      <c r="D25" s="450">
        <v>0</v>
      </c>
      <c r="E25" s="453"/>
      <c r="F25" s="450">
        <v>0</v>
      </c>
      <c r="G25" s="141"/>
      <c r="H25" s="131"/>
      <c r="I25" s="131"/>
      <c r="J25" s="131"/>
      <c r="K25" s="131"/>
      <c r="L25" s="131"/>
    </row>
    <row r="26" spans="1:12" ht="12.75" customHeight="1" x14ac:dyDescent="0.2">
      <c r="A26" s="139"/>
      <c r="B26" s="222"/>
      <c r="C26" s="327"/>
      <c r="D26" s="451"/>
      <c r="E26" s="453"/>
      <c r="F26" s="451"/>
      <c r="G26" s="141"/>
      <c r="H26" s="131"/>
      <c r="I26" s="131"/>
      <c r="J26" s="131"/>
      <c r="K26" s="131"/>
      <c r="L26" s="131"/>
    </row>
    <row r="27" spans="1:12" ht="12.75" customHeight="1" x14ac:dyDescent="0.2">
      <c r="A27" s="139"/>
      <c r="B27" s="455" t="s">
        <v>166</v>
      </c>
      <c r="C27" s="327"/>
      <c r="D27" s="451"/>
      <c r="E27" s="453"/>
      <c r="F27" s="451"/>
      <c r="G27" s="141"/>
      <c r="H27" s="131"/>
      <c r="I27" s="131"/>
      <c r="J27" s="131"/>
      <c r="K27" s="131"/>
      <c r="L27" s="131"/>
    </row>
    <row r="28" spans="1:12" ht="12.75" customHeight="1" x14ac:dyDescent="0.2">
      <c r="A28" s="139"/>
      <c r="B28" s="456" t="s">
        <v>171</v>
      </c>
      <c r="C28" s="329"/>
      <c r="D28" s="450">
        <v>0</v>
      </c>
      <c r="E28" s="453"/>
      <c r="F28" s="450">
        <v>0</v>
      </c>
      <c r="G28" s="141"/>
      <c r="H28" s="131"/>
      <c r="I28" s="131"/>
      <c r="J28" s="131"/>
      <c r="K28" s="131"/>
      <c r="L28" s="131"/>
    </row>
    <row r="29" spans="1:12" ht="12.75" customHeight="1" x14ac:dyDescent="0.2">
      <c r="A29" s="139"/>
      <c r="B29" s="490"/>
      <c r="C29" s="329"/>
      <c r="D29" s="451"/>
      <c r="E29" s="453"/>
      <c r="F29" s="451"/>
      <c r="G29" s="141"/>
      <c r="H29" s="131"/>
      <c r="I29" s="131"/>
      <c r="J29" s="131"/>
      <c r="K29" s="131"/>
      <c r="L29" s="131"/>
    </row>
    <row r="30" spans="1:12" ht="12.75" customHeight="1" x14ac:dyDescent="0.2">
      <c r="A30" s="139"/>
      <c r="B30" s="455" t="s">
        <v>167</v>
      </c>
      <c r="C30" s="327"/>
      <c r="D30" s="450">
        <v>0</v>
      </c>
      <c r="E30" s="453"/>
      <c r="F30" s="450">
        <v>0</v>
      </c>
      <c r="G30" s="141"/>
      <c r="H30" s="131"/>
      <c r="I30" s="131"/>
      <c r="J30" s="131"/>
      <c r="K30" s="131"/>
      <c r="L30" s="131"/>
    </row>
    <row r="31" spans="1:12" ht="12.75" customHeight="1" thickBot="1" x14ac:dyDescent="0.25">
      <c r="A31" s="139"/>
      <c r="B31" s="136"/>
      <c r="C31" s="327"/>
      <c r="D31" s="332"/>
      <c r="E31" s="331"/>
      <c r="F31" s="332"/>
      <c r="G31" s="141"/>
      <c r="H31" s="131"/>
      <c r="I31" s="131"/>
      <c r="J31" s="131"/>
      <c r="K31" s="131"/>
      <c r="L31" s="131"/>
    </row>
    <row r="32" spans="1:12" ht="20.100000000000001" customHeight="1" thickBot="1" x14ac:dyDescent="0.3">
      <c r="A32" s="139"/>
      <c r="B32" s="153" t="s">
        <v>172</v>
      </c>
      <c r="C32" s="330"/>
      <c r="D32" s="333">
        <f>SUM(D7:D31)</f>
        <v>0</v>
      </c>
      <c r="E32" s="331"/>
      <c r="F32" s="333">
        <f>SUM(F7:F31)</f>
        <v>0</v>
      </c>
      <c r="G32" s="141"/>
      <c r="H32" s="131"/>
      <c r="I32" s="131"/>
      <c r="J32" s="131"/>
      <c r="K32" s="131"/>
      <c r="L32" s="131"/>
    </row>
    <row r="33" spans="1:12" ht="12.75" customHeight="1" x14ac:dyDescent="0.2">
      <c r="A33" s="139"/>
      <c r="B33" s="136"/>
      <c r="C33" s="136"/>
      <c r="D33" s="144"/>
      <c r="E33" s="140"/>
      <c r="F33" s="145"/>
      <c r="G33" s="141"/>
      <c r="H33" s="131"/>
      <c r="I33" s="131"/>
      <c r="J33" s="131"/>
      <c r="K33" s="131"/>
      <c r="L33" s="131"/>
    </row>
    <row r="34" spans="1:12" ht="12.75" customHeight="1" x14ac:dyDescent="0.2">
      <c r="A34" s="139"/>
      <c r="B34" s="136"/>
      <c r="C34" s="136"/>
      <c r="D34" s="144"/>
      <c r="E34" s="140"/>
      <c r="F34" s="145"/>
      <c r="G34" s="141"/>
      <c r="H34" s="131"/>
      <c r="I34" s="131"/>
      <c r="J34" s="131"/>
      <c r="K34" s="131"/>
      <c r="L34" s="131"/>
    </row>
    <row r="35" spans="1:12" ht="12.75" customHeight="1" x14ac:dyDescent="0.2">
      <c r="A35" s="146"/>
      <c r="B35" s="134"/>
      <c r="C35" s="134"/>
      <c r="D35" s="134"/>
      <c r="E35" s="134"/>
      <c r="F35" s="134"/>
      <c r="G35" s="147"/>
      <c r="H35" s="131"/>
      <c r="I35" s="131"/>
      <c r="J35" s="131"/>
      <c r="K35" s="131"/>
      <c r="L35" s="131"/>
    </row>
    <row r="36" spans="1:12" x14ac:dyDescent="0.2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</row>
    <row r="37" spans="1:12" x14ac:dyDescent="0.2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</row>
    <row r="38" spans="1:12" x14ac:dyDescent="0.2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</row>
    <row r="39" spans="1:12" x14ac:dyDescent="0.2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</row>
    <row r="40" spans="1:12" x14ac:dyDescent="0.2"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1:12" x14ac:dyDescent="0.2">
      <c r="B41" s="41"/>
      <c r="C41" s="41"/>
      <c r="D41" s="41"/>
      <c r="E41" s="41"/>
      <c r="F41" s="41"/>
      <c r="G41" s="41"/>
      <c r="H41" s="41"/>
      <c r="I41" s="41"/>
      <c r="J41" s="41"/>
      <c r="K41" s="41"/>
    </row>
  </sheetData>
  <sheetProtection sheet="1" objects="1" scenarios="1"/>
  <mergeCells count="1">
    <mergeCell ref="B2:D2"/>
  </mergeCells>
  <phoneticPr fontId="0" type="noConversion"/>
  <pageMargins left="0.70866141732283472" right="0.51181102362204722" top="0.98425196850393704" bottom="0.98425196850393704" header="0.51181102362204722" footer="0.51181102362204722"/>
  <pageSetup firstPageNumber="15" orientation="portrait" useFirstPageNumber="1" horizontalDpi="4294967292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8"/>
  <sheetViews>
    <sheetView zoomScaleNormal="100" workbookViewId="0">
      <selection activeCell="L34" sqref="L34"/>
    </sheetView>
  </sheetViews>
  <sheetFormatPr baseColWidth="10" defaultColWidth="11.42578125" defaultRowHeight="15.75" x14ac:dyDescent="0.25"/>
  <cols>
    <col min="1" max="1" width="6.85546875" style="2" customWidth="1"/>
    <col min="2" max="2" width="7.42578125" style="2" customWidth="1"/>
    <col min="3" max="3" width="4.140625" style="2" customWidth="1"/>
    <col min="4" max="4" width="15.7109375" style="2" customWidth="1"/>
    <col min="5" max="5" width="9.28515625" style="2" customWidth="1"/>
    <col min="6" max="6" width="15.85546875" style="2" customWidth="1"/>
    <col min="7" max="7" width="16.42578125" style="2" customWidth="1"/>
    <col min="8" max="8" width="3.140625" style="2" customWidth="1"/>
    <col min="9" max="9" width="15.140625" style="2" customWidth="1"/>
    <col min="10" max="10" width="3.140625" style="2" customWidth="1"/>
    <col min="11" max="11" width="1.85546875" style="2" customWidth="1"/>
    <col min="12" max="12" width="11.42578125" style="2"/>
    <col min="13" max="13" width="5.7109375" style="2" customWidth="1"/>
    <col min="14" max="16384" width="11.42578125" style="2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ht="18" x14ac:dyDescent="0.25">
      <c r="A2" s="174" t="s">
        <v>0</v>
      </c>
      <c r="B2" s="80"/>
      <c r="C2" s="81"/>
      <c r="D2" s="80"/>
      <c r="E2" s="81"/>
      <c r="F2" s="81"/>
      <c r="G2" s="81"/>
      <c r="H2" s="81"/>
      <c r="I2" s="81"/>
      <c r="J2" s="82"/>
      <c r="K2" s="83"/>
      <c r="L2" s="83"/>
    </row>
    <row r="3" spans="1:12" ht="19.5" x14ac:dyDescent="0.35">
      <c r="A3" s="555" t="s">
        <v>197</v>
      </c>
      <c r="B3" s="556"/>
      <c r="C3" s="556"/>
      <c r="D3" s="556"/>
      <c r="E3" s="556"/>
      <c r="F3" s="557"/>
      <c r="G3" s="81"/>
      <c r="H3" s="81"/>
      <c r="I3" s="81"/>
      <c r="J3" s="82"/>
      <c r="K3" s="83"/>
      <c r="L3" s="83"/>
    </row>
    <row r="4" spans="1:12" x14ac:dyDescent="0.25">
      <c r="A4" s="84"/>
      <c r="B4" s="84"/>
      <c r="C4" s="85"/>
      <c r="D4" s="86"/>
      <c r="E4" s="86"/>
      <c r="F4" s="85"/>
      <c r="G4" s="85"/>
      <c r="H4" s="85"/>
      <c r="I4" s="85"/>
      <c r="J4" s="86"/>
      <c r="K4" s="83"/>
      <c r="L4" s="83"/>
    </row>
    <row r="5" spans="1:12" x14ac:dyDescent="0.25">
      <c r="A5" s="87"/>
      <c r="B5" s="88"/>
      <c r="C5" s="89"/>
      <c r="D5" s="89"/>
      <c r="E5" s="89"/>
      <c r="F5" s="89"/>
      <c r="G5" s="89"/>
      <c r="H5" s="89"/>
      <c r="I5" s="89"/>
      <c r="J5" s="90"/>
      <c r="K5" s="83"/>
      <c r="L5" s="83"/>
    </row>
    <row r="6" spans="1:12" x14ac:dyDescent="0.25">
      <c r="A6" s="156" t="s">
        <v>1</v>
      </c>
      <c r="B6" s="157"/>
      <c r="C6" s="157"/>
      <c r="D6" s="157"/>
      <c r="E6" s="157"/>
      <c r="F6" s="157"/>
      <c r="G6" s="157"/>
      <c r="H6" s="157"/>
      <c r="I6" s="157"/>
      <c r="J6" s="158"/>
      <c r="K6" s="83"/>
      <c r="L6" s="83"/>
    </row>
    <row r="7" spans="1:12" x14ac:dyDescent="0.25">
      <c r="A7" s="159"/>
      <c r="B7" s="157"/>
      <c r="C7" s="157"/>
      <c r="D7" s="157"/>
      <c r="E7" s="157"/>
      <c r="F7" s="157"/>
      <c r="G7" s="157"/>
      <c r="H7" s="157"/>
      <c r="I7" s="157"/>
      <c r="J7" s="160"/>
      <c r="K7" s="83"/>
      <c r="L7" s="83"/>
    </row>
    <row r="8" spans="1:12" x14ac:dyDescent="0.25">
      <c r="A8" s="159"/>
      <c r="B8" s="161" t="s">
        <v>2</v>
      </c>
      <c r="C8" s="157"/>
      <c r="D8" s="157"/>
      <c r="E8" s="157"/>
      <c r="F8" s="385" t="s">
        <v>8</v>
      </c>
      <c r="G8" s="385" t="s">
        <v>244</v>
      </c>
      <c r="H8" s="162"/>
      <c r="I8" s="162"/>
      <c r="J8" s="160"/>
      <c r="K8" s="83"/>
      <c r="L8" s="83"/>
    </row>
    <row r="9" spans="1:12" x14ac:dyDescent="0.25">
      <c r="A9" s="159"/>
      <c r="B9" s="157"/>
      <c r="C9" s="157"/>
      <c r="D9" s="457" t="s">
        <v>3</v>
      </c>
      <c r="E9" s="457"/>
      <c r="F9" s="445"/>
      <c r="G9" s="445">
        <v>0</v>
      </c>
      <c r="H9" s="336"/>
      <c r="I9" s="336"/>
      <c r="J9" s="160"/>
      <c r="K9" s="83"/>
      <c r="L9" s="83"/>
    </row>
    <row r="10" spans="1:12" x14ac:dyDescent="0.25">
      <c r="A10" s="159"/>
      <c r="B10" s="157"/>
      <c r="C10" s="157"/>
      <c r="D10" s="457" t="s">
        <v>5</v>
      </c>
      <c r="E10" s="457"/>
      <c r="F10" s="445">
        <v>0</v>
      </c>
      <c r="G10" s="445">
        <v>0</v>
      </c>
      <c r="H10" s="336"/>
      <c r="I10" s="336"/>
      <c r="J10" s="160"/>
      <c r="K10" s="83"/>
      <c r="L10" s="83"/>
    </row>
    <row r="11" spans="1:12" x14ac:dyDescent="0.25">
      <c r="A11" s="159"/>
      <c r="B11" s="157"/>
      <c r="C11" s="157"/>
      <c r="D11" s="161" t="s">
        <v>6</v>
      </c>
      <c r="E11" s="157"/>
      <c r="F11" s="342">
        <f>SUM(F9:F10)</f>
        <v>0</v>
      </c>
      <c r="G11" s="342">
        <f>SUM(G9:G10)</f>
        <v>0</v>
      </c>
      <c r="H11" s="337"/>
      <c r="I11" s="342">
        <f>SUM(F11:H11)</f>
        <v>0</v>
      </c>
      <c r="J11" s="160"/>
      <c r="K11" s="83"/>
      <c r="L11" s="83"/>
    </row>
    <row r="12" spans="1:12" x14ac:dyDescent="0.25">
      <c r="A12" s="159"/>
      <c r="B12" s="157"/>
      <c r="C12" s="157"/>
      <c r="D12" s="157"/>
      <c r="E12" s="157"/>
      <c r="F12" s="337"/>
      <c r="G12" s="337"/>
      <c r="H12" s="337"/>
      <c r="I12" s="337"/>
      <c r="J12" s="160"/>
      <c r="K12" s="83"/>
      <c r="L12" s="83"/>
    </row>
    <row r="13" spans="1:12" x14ac:dyDescent="0.25">
      <c r="A13" s="159"/>
      <c r="B13" s="163" t="s">
        <v>7</v>
      </c>
      <c r="C13" s="157"/>
      <c r="D13" s="157"/>
      <c r="E13" s="157"/>
      <c r="F13" s="338" t="s">
        <v>8</v>
      </c>
      <c r="G13" s="339" t="s">
        <v>9</v>
      </c>
      <c r="H13" s="337"/>
      <c r="I13" s="337"/>
      <c r="J13" s="160"/>
      <c r="K13" s="83"/>
      <c r="L13" s="83"/>
    </row>
    <row r="14" spans="1:12" x14ac:dyDescent="0.25">
      <c r="A14" s="159"/>
      <c r="B14" s="157"/>
      <c r="C14" s="157"/>
      <c r="D14" s="164" t="s">
        <v>10</v>
      </c>
      <c r="E14" s="164"/>
      <c r="F14" s="446">
        <v>0</v>
      </c>
      <c r="G14" s="446">
        <v>0</v>
      </c>
      <c r="H14" s="336"/>
      <c r="I14" s="336"/>
      <c r="J14" s="160"/>
      <c r="K14" s="83"/>
      <c r="L14" s="83"/>
    </row>
    <row r="15" spans="1:12" x14ac:dyDescent="0.25">
      <c r="A15" s="159"/>
      <c r="B15" s="157"/>
      <c r="C15" s="157"/>
      <c r="D15" s="164" t="s">
        <v>246</v>
      </c>
      <c r="E15" s="164"/>
      <c r="F15" s="446">
        <v>0</v>
      </c>
      <c r="G15" s="446">
        <v>0</v>
      </c>
      <c r="H15" s="336"/>
      <c r="I15" s="336"/>
      <c r="J15" s="160"/>
      <c r="K15" s="83"/>
      <c r="L15" s="83"/>
    </row>
    <row r="16" spans="1:12" x14ac:dyDescent="0.25">
      <c r="A16" s="159"/>
      <c r="B16" s="157"/>
      <c r="C16" s="157"/>
      <c r="D16" s="164" t="s">
        <v>245</v>
      </c>
      <c r="E16" s="164"/>
      <c r="F16" s="446">
        <v>0</v>
      </c>
      <c r="G16" s="446">
        <v>0</v>
      </c>
      <c r="H16" s="336"/>
      <c r="I16" s="336"/>
      <c r="J16" s="160"/>
      <c r="K16" s="83"/>
      <c r="L16" s="83"/>
    </row>
    <row r="17" spans="1:12" x14ac:dyDescent="0.25">
      <c r="A17" s="159"/>
      <c r="B17" s="157"/>
      <c r="C17" s="157"/>
      <c r="D17" s="164" t="s">
        <v>11</v>
      </c>
      <c r="E17" s="164"/>
      <c r="F17" s="446">
        <v>0</v>
      </c>
      <c r="G17" s="446">
        <v>0</v>
      </c>
      <c r="H17" s="336"/>
      <c r="I17" s="336"/>
      <c r="J17" s="160"/>
      <c r="K17" s="83"/>
      <c r="L17" s="83"/>
    </row>
    <row r="18" spans="1:12" x14ac:dyDescent="0.25">
      <c r="A18" s="159"/>
      <c r="B18" s="157"/>
      <c r="C18" s="157"/>
      <c r="D18" s="164" t="s">
        <v>240</v>
      </c>
      <c r="E18" s="165"/>
      <c r="F18" s="446">
        <v>0</v>
      </c>
      <c r="G18" s="446">
        <v>0</v>
      </c>
      <c r="H18" s="336"/>
      <c r="I18" s="336"/>
      <c r="J18" s="160"/>
      <c r="K18" s="83"/>
      <c r="L18" s="83"/>
    </row>
    <row r="19" spans="1:12" x14ac:dyDescent="0.25">
      <c r="A19" s="159"/>
      <c r="B19" s="157"/>
      <c r="C19" s="157"/>
      <c r="D19" s="343" t="s">
        <v>152</v>
      </c>
      <c r="E19" s="166"/>
      <c r="F19" s="340">
        <f>'Frais init'!D32</f>
        <v>0</v>
      </c>
      <c r="G19" s="447">
        <f>'Frais init'!F32</f>
        <v>0</v>
      </c>
      <c r="H19" s="336"/>
      <c r="I19" s="336"/>
      <c r="J19" s="160"/>
      <c r="K19" s="83"/>
      <c r="L19" s="83"/>
    </row>
    <row r="20" spans="1:12" x14ac:dyDescent="0.25">
      <c r="A20" s="159"/>
      <c r="B20" s="157"/>
      <c r="C20" s="157"/>
      <c r="D20" s="161" t="s">
        <v>6</v>
      </c>
      <c r="E20" s="157"/>
      <c r="F20" s="342">
        <f>SUM(F14:F19)</f>
        <v>0</v>
      </c>
      <c r="G20" s="340">
        <f>SUM(G14:G19)</f>
        <v>0</v>
      </c>
      <c r="H20" s="337"/>
      <c r="I20" s="342">
        <f>SUM(F20:H20)</f>
        <v>0</v>
      </c>
      <c r="J20" s="160"/>
      <c r="K20" s="83"/>
      <c r="L20" s="83"/>
    </row>
    <row r="21" spans="1:12" ht="16.5" thickBot="1" x14ac:dyDescent="0.3">
      <c r="A21" s="159"/>
      <c r="B21" s="157"/>
      <c r="C21" s="157"/>
      <c r="D21" s="157"/>
      <c r="E21" s="157"/>
      <c r="F21" s="337"/>
      <c r="G21" s="337"/>
      <c r="H21" s="337"/>
      <c r="I21" s="337"/>
      <c r="J21" s="160"/>
      <c r="K21" s="83"/>
      <c r="L21" s="83"/>
    </row>
    <row r="22" spans="1:12" ht="16.5" thickBot="1" x14ac:dyDescent="0.3">
      <c r="A22" s="167" t="s">
        <v>12</v>
      </c>
      <c r="B22" s="157"/>
      <c r="C22" s="157"/>
      <c r="D22" s="157"/>
      <c r="E22" s="157"/>
      <c r="F22" s="337"/>
      <c r="G22" s="337"/>
      <c r="H22" s="337"/>
      <c r="I22" s="399">
        <f>SUM(I11:I20)</f>
        <v>0</v>
      </c>
      <c r="J22" s="160"/>
      <c r="K22" s="83"/>
      <c r="L22" s="83"/>
    </row>
    <row r="23" spans="1:12" x14ac:dyDescent="0.25">
      <c r="A23" s="159"/>
      <c r="B23" s="157"/>
      <c r="C23" s="157"/>
      <c r="D23" s="157"/>
      <c r="E23" s="157"/>
      <c r="F23" s="337"/>
      <c r="G23" s="337"/>
      <c r="H23" s="337"/>
      <c r="I23" s="337"/>
      <c r="J23" s="160"/>
      <c r="K23" s="83"/>
      <c r="L23" s="83"/>
    </row>
    <row r="24" spans="1:12" x14ac:dyDescent="0.25">
      <c r="A24" s="167" t="s">
        <v>13</v>
      </c>
      <c r="B24" s="157"/>
      <c r="C24" s="157"/>
      <c r="D24" s="157"/>
      <c r="E24" s="157"/>
      <c r="F24" s="337"/>
      <c r="G24" s="337"/>
      <c r="H24" s="337"/>
      <c r="I24" s="337"/>
      <c r="J24" s="160"/>
      <c r="K24" s="83"/>
      <c r="L24" s="83"/>
    </row>
    <row r="25" spans="1:12" x14ac:dyDescent="0.25">
      <c r="A25" s="159"/>
      <c r="B25" s="157"/>
      <c r="C25" s="157"/>
      <c r="D25" s="157"/>
      <c r="E25" s="157"/>
      <c r="F25" s="337"/>
      <c r="G25" s="337"/>
      <c r="H25" s="337"/>
      <c r="I25" s="337"/>
      <c r="J25" s="160"/>
      <c r="K25" s="83"/>
      <c r="L25" s="83"/>
    </row>
    <row r="26" spans="1:12" x14ac:dyDescent="0.25">
      <c r="A26" s="159"/>
      <c r="B26" s="161" t="s">
        <v>14</v>
      </c>
      <c r="C26" s="157"/>
      <c r="D26" s="157"/>
      <c r="E26" s="157"/>
      <c r="F26" s="337"/>
      <c r="G26" s="337"/>
      <c r="H26" s="337"/>
      <c r="I26" s="337"/>
      <c r="J26" s="160"/>
      <c r="K26" s="83"/>
      <c r="L26" s="83"/>
    </row>
    <row r="27" spans="1:12" x14ac:dyDescent="0.25">
      <c r="A27" s="159"/>
      <c r="B27" s="157"/>
      <c r="C27" s="157"/>
      <c r="D27" s="554" t="s">
        <v>281</v>
      </c>
      <c r="E27" s="554"/>
      <c r="G27" s="448">
        <v>0</v>
      </c>
      <c r="H27" s="337"/>
      <c r="I27" s="397"/>
      <c r="J27" s="160"/>
      <c r="K27" s="83"/>
      <c r="L27" s="83"/>
    </row>
    <row r="28" spans="1:12" x14ac:dyDescent="0.25">
      <c r="A28" s="159"/>
      <c r="B28" s="157"/>
      <c r="C28" s="157"/>
      <c r="D28" s="458" t="s">
        <v>282</v>
      </c>
      <c r="E28" s="458"/>
      <c r="F28" s="492">
        <v>0</v>
      </c>
      <c r="G28" s="449"/>
      <c r="H28" s="337"/>
      <c r="I28" s="337"/>
      <c r="J28" s="160"/>
      <c r="K28" s="83"/>
      <c r="L28" s="83"/>
    </row>
    <row r="29" spans="1:12" x14ac:dyDescent="0.25">
      <c r="A29" s="159"/>
      <c r="B29" s="157"/>
      <c r="C29" s="157"/>
      <c r="D29" s="457" t="s">
        <v>251</v>
      </c>
      <c r="E29" s="457"/>
      <c r="G29" s="448">
        <v>0</v>
      </c>
      <c r="H29" s="337"/>
      <c r="I29" s="337"/>
      <c r="J29" s="160"/>
      <c r="K29" s="83"/>
      <c r="L29" s="83"/>
    </row>
    <row r="30" spans="1:12" x14ac:dyDescent="0.25">
      <c r="A30" s="159"/>
      <c r="B30" s="157"/>
      <c r="C30" s="157"/>
      <c r="D30" s="457" t="s">
        <v>250</v>
      </c>
      <c r="E30" s="457"/>
      <c r="G30" s="448">
        <v>0</v>
      </c>
      <c r="H30" s="337"/>
      <c r="I30" s="337"/>
      <c r="J30" s="160"/>
      <c r="K30" s="83"/>
      <c r="L30" s="83"/>
    </row>
    <row r="31" spans="1:12" x14ac:dyDescent="0.25">
      <c r="A31" s="159"/>
      <c r="B31" s="157"/>
      <c r="C31" s="157"/>
      <c r="D31" s="161" t="s">
        <v>6</v>
      </c>
      <c r="E31" s="157"/>
      <c r="G31" s="337"/>
      <c r="H31" s="337"/>
      <c r="I31" s="342">
        <f>SUM(G27:G30)</f>
        <v>0</v>
      </c>
      <c r="J31" s="160"/>
      <c r="K31" s="83"/>
      <c r="L31" s="83"/>
    </row>
    <row r="32" spans="1:12" x14ac:dyDescent="0.25">
      <c r="A32" s="159"/>
      <c r="B32" s="157"/>
      <c r="C32" s="157"/>
      <c r="D32" s="157"/>
      <c r="E32" s="157"/>
      <c r="G32" s="337"/>
      <c r="H32" s="337"/>
      <c r="I32" s="344"/>
      <c r="J32" s="160"/>
      <c r="K32" s="83"/>
      <c r="L32" s="83"/>
    </row>
    <row r="33" spans="1:12" x14ac:dyDescent="0.25">
      <c r="A33" s="159"/>
      <c r="B33" s="161" t="s">
        <v>16</v>
      </c>
      <c r="C33" s="157"/>
      <c r="D33" s="157"/>
      <c r="E33" s="157"/>
      <c r="G33" s="337"/>
      <c r="H33" s="337"/>
      <c r="I33" s="344"/>
      <c r="J33" s="160"/>
      <c r="K33" s="83"/>
      <c r="L33" s="83"/>
    </row>
    <row r="34" spans="1:12" x14ac:dyDescent="0.25">
      <c r="A34" s="159"/>
      <c r="B34" s="157"/>
      <c r="C34" s="157"/>
      <c r="D34" s="457" t="s">
        <v>17</v>
      </c>
      <c r="E34" s="457"/>
      <c r="G34" s="340">
        <f>G20+G10</f>
        <v>0</v>
      </c>
      <c r="H34" s="337"/>
      <c r="I34" s="344"/>
      <c r="J34" s="160"/>
      <c r="K34" s="83"/>
      <c r="L34" s="83"/>
    </row>
    <row r="35" spans="1:12" x14ac:dyDescent="0.25">
      <c r="A35" s="159"/>
      <c r="B35" s="157"/>
      <c r="C35" s="157"/>
      <c r="D35" s="457" t="s">
        <v>18</v>
      </c>
      <c r="E35" s="457"/>
      <c r="G35" s="448">
        <v>0</v>
      </c>
      <c r="H35" s="337"/>
      <c r="I35" s="344"/>
      <c r="J35" s="160"/>
      <c r="K35" s="83"/>
      <c r="L35" s="83"/>
    </row>
    <row r="36" spans="1:12" x14ac:dyDescent="0.25">
      <c r="A36" s="159"/>
      <c r="B36" s="157"/>
      <c r="C36" s="157"/>
      <c r="D36" s="457" t="s">
        <v>142</v>
      </c>
      <c r="E36" s="457"/>
      <c r="G36" s="448">
        <v>0</v>
      </c>
      <c r="H36" s="337"/>
      <c r="I36" s="344"/>
      <c r="J36" s="160"/>
      <c r="K36" s="83"/>
      <c r="L36" s="83"/>
    </row>
    <row r="37" spans="1:12" x14ac:dyDescent="0.25">
      <c r="A37" s="159"/>
      <c r="B37" s="157"/>
      <c r="C37" s="157"/>
      <c r="D37" s="161" t="s">
        <v>6</v>
      </c>
      <c r="E37" s="157"/>
      <c r="G37" s="337"/>
      <c r="H37" s="337"/>
      <c r="I37" s="342">
        <f>SUM(G34:G36)</f>
        <v>0</v>
      </c>
      <c r="J37" s="160"/>
      <c r="K37" s="83"/>
      <c r="L37" s="83"/>
    </row>
    <row r="38" spans="1:12" x14ac:dyDescent="0.25">
      <c r="A38" s="159"/>
      <c r="B38" s="157"/>
      <c r="C38" s="157"/>
      <c r="D38" s="157"/>
      <c r="E38" s="157"/>
      <c r="G38" s="337"/>
      <c r="H38" s="337"/>
      <c r="I38" s="344"/>
      <c r="J38" s="160"/>
      <c r="K38" s="83"/>
      <c r="L38" s="83"/>
    </row>
    <row r="39" spans="1:12" x14ac:dyDescent="0.25">
      <c r="A39" s="159"/>
      <c r="B39" s="157"/>
      <c r="C39" s="168"/>
      <c r="D39" s="169"/>
      <c r="E39" s="157"/>
      <c r="G39" s="398"/>
      <c r="H39" s="337"/>
      <c r="I39" s="342">
        <f>G39</f>
        <v>0</v>
      </c>
      <c r="J39" s="160"/>
      <c r="K39" s="83"/>
      <c r="L39" s="83" t="s">
        <v>327</v>
      </c>
    </row>
    <row r="40" spans="1:12" ht="16.5" thickBot="1" x14ac:dyDescent="0.3">
      <c r="A40" s="159"/>
      <c r="B40" s="157"/>
      <c r="C40" s="157"/>
      <c r="D40" s="157"/>
      <c r="E40" s="157"/>
      <c r="F40" s="337"/>
      <c r="G40" s="337"/>
      <c r="H40" s="337"/>
      <c r="I40" s="344"/>
      <c r="J40" s="160"/>
      <c r="K40" s="83"/>
      <c r="L40" s="525">
        <f>I41-I22</f>
        <v>0</v>
      </c>
    </row>
    <row r="41" spans="1:12" ht="16.5" thickBot="1" x14ac:dyDescent="0.3">
      <c r="A41" s="170" t="s">
        <v>20</v>
      </c>
      <c r="B41" s="157"/>
      <c r="C41" s="157"/>
      <c r="D41" s="157"/>
      <c r="E41" s="157"/>
      <c r="F41" s="337"/>
      <c r="G41" s="337"/>
      <c r="H41" s="337"/>
      <c r="I41" s="399">
        <f>SUM(I31:I39)</f>
        <v>0</v>
      </c>
      <c r="J41" s="160"/>
      <c r="K41" s="83"/>
      <c r="L41" s="83"/>
    </row>
    <row r="42" spans="1:12" x14ac:dyDescent="0.25">
      <c r="A42" s="159"/>
      <c r="B42" s="157"/>
      <c r="C42" s="157"/>
      <c r="D42" s="157"/>
      <c r="E42" s="157"/>
      <c r="F42" s="157"/>
      <c r="G42" s="157"/>
      <c r="H42" s="157"/>
      <c r="I42" s="157"/>
      <c r="J42" s="160"/>
      <c r="K42" s="83"/>
      <c r="L42" s="83"/>
    </row>
    <row r="43" spans="1:12" x14ac:dyDescent="0.25">
      <c r="A43" s="171"/>
      <c r="B43" s="172"/>
      <c r="C43" s="172"/>
      <c r="D43" s="172"/>
      <c r="E43" s="172"/>
      <c r="F43" s="172"/>
      <c r="G43" s="172"/>
      <c r="H43" s="172"/>
      <c r="I43" s="172"/>
      <c r="J43" s="173"/>
      <c r="K43" s="83"/>
      <c r="L43" s="83"/>
    </row>
    <row r="44" spans="1:12" x14ac:dyDescent="0.25">
      <c r="A44" s="83"/>
      <c r="B44" s="65"/>
      <c r="C44" s="65"/>
      <c r="D44" s="65"/>
      <c r="E44" s="65"/>
      <c r="F44" s="65"/>
      <c r="G44" s="65"/>
      <c r="H44" s="65"/>
      <c r="I44" s="65"/>
      <c r="J44" s="83"/>
      <c r="K44" s="83"/>
      <c r="L44" s="83"/>
    </row>
    <row r="45" spans="1:12" x14ac:dyDescent="0.25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</row>
    <row r="46" spans="1:12" x14ac:dyDescent="0.25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</row>
    <row r="48" spans="1:12" x14ac:dyDescent="0.25">
      <c r="G48" s="4"/>
    </row>
  </sheetData>
  <sheetProtection sheet="1" objects="1" scenarios="1"/>
  <mergeCells count="2">
    <mergeCell ref="D27:E27"/>
    <mergeCell ref="A3:F3"/>
  </mergeCells>
  <phoneticPr fontId="0" type="noConversion"/>
  <pageMargins left="0.78740157499999996" right="0.25" top="0.67" bottom="0.68" header="0.4921259845" footer="0.4921259845"/>
  <pageSetup scale="99" firstPageNumber="7" orientation="portrait" useFirstPageNumber="1" horizontalDpi="4294967292" verticalDpi="4294967292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2"/>
  <sheetViews>
    <sheetView topLeftCell="A10" workbookViewId="0">
      <selection activeCell="C12" sqref="C12"/>
    </sheetView>
  </sheetViews>
  <sheetFormatPr baseColWidth="10" defaultColWidth="11.42578125" defaultRowHeight="15" x14ac:dyDescent="0.25"/>
  <cols>
    <col min="1" max="1" width="7.140625" style="526" customWidth="1"/>
    <col min="2" max="2" width="2.5703125" style="526" customWidth="1"/>
    <col min="3" max="3" width="7.28515625" style="526" customWidth="1"/>
    <col min="4" max="4" width="2.7109375" style="526" customWidth="1"/>
    <col min="5" max="16" width="6.85546875" style="526" customWidth="1"/>
    <col min="17" max="17" width="12" style="526" customWidth="1"/>
    <col min="18" max="18" width="8.28515625" style="526" customWidth="1"/>
    <col min="19" max="16384" width="11.42578125" style="526"/>
  </cols>
  <sheetData>
    <row r="1" spans="1:18" ht="18.75" x14ac:dyDescent="0.3">
      <c r="A1" s="559" t="s">
        <v>328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</row>
    <row r="2" spans="1:18" x14ac:dyDescent="0.25">
      <c r="Q2" s="527"/>
    </row>
    <row r="3" spans="1:18" ht="15.75" thickBot="1" x14ac:dyDescent="0.3">
      <c r="A3" s="528" t="s">
        <v>329</v>
      </c>
      <c r="B3" s="529"/>
      <c r="C3" s="530" t="s">
        <v>330</v>
      </c>
      <c r="D3" s="529"/>
      <c r="E3" s="530">
        <v>1</v>
      </c>
      <c r="F3" s="530">
        <v>2</v>
      </c>
      <c r="G3" s="530">
        <v>3</v>
      </c>
      <c r="H3" s="530">
        <v>4</v>
      </c>
      <c r="I3" s="530">
        <v>5</v>
      </c>
      <c r="J3" s="530">
        <v>6</v>
      </c>
      <c r="K3" s="530">
        <v>7</v>
      </c>
      <c r="L3" s="530">
        <v>8</v>
      </c>
      <c r="M3" s="530">
        <v>9</v>
      </c>
      <c r="N3" s="530">
        <v>10</v>
      </c>
      <c r="O3" s="530">
        <v>11</v>
      </c>
      <c r="P3" s="531">
        <v>12</v>
      </c>
      <c r="Q3" s="532" t="s">
        <v>331</v>
      </c>
      <c r="R3" s="530" t="s">
        <v>332</v>
      </c>
    </row>
    <row r="4" spans="1:18" x14ac:dyDescent="0.25">
      <c r="A4" s="528" t="s">
        <v>333</v>
      </c>
      <c r="B4" s="529"/>
      <c r="C4" s="533"/>
      <c r="D4" s="529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535"/>
      <c r="Q4" s="536">
        <f>SUM(E4:P4)</f>
        <v>0</v>
      </c>
      <c r="R4" s="533">
        <f>(Q4*C4)</f>
        <v>0</v>
      </c>
    </row>
    <row r="5" spans="1:18" x14ac:dyDescent="0.25">
      <c r="A5" s="528" t="s">
        <v>334</v>
      </c>
      <c r="B5" s="529"/>
      <c r="C5" s="537"/>
      <c r="D5" s="529"/>
      <c r="E5" s="528"/>
      <c r="F5" s="528"/>
      <c r="G5" s="528"/>
      <c r="H5" s="528"/>
      <c r="I5" s="528"/>
      <c r="J5" s="528"/>
      <c r="K5" s="528"/>
      <c r="L5" s="528"/>
      <c r="M5" s="528"/>
      <c r="N5" s="528"/>
      <c r="O5" s="528"/>
      <c r="P5" s="538"/>
      <c r="Q5" s="536">
        <f t="shared" ref="Q5:Q11" si="0">SUM(E5:P5)</f>
        <v>0</v>
      </c>
      <c r="R5" s="533">
        <f t="shared" ref="R5:R11" si="1">(Q5*C5)</f>
        <v>0</v>
      </c>
    </row>
    <row r="6" spans="1:18" x14ac:dyDescent="0.25">
      <c r="A6" s="528" t="s">
        <v>335</v>
      </c>
      <c r="B6" s="529"/>
      <c r="C6" s="537"/>
      <c r="D6" s="529"/>
      <c r="E6" s="528"/>
      <c r="F6" s="528"/>
      <c r="G6" s="528"/>
      <c r="H6" s="528"/>
      <c r="I6" s="528"/>
      <c r="J6" s="528"/>
      <c r="K6" s="528"/>
      <c r="L6" s="528"/>
      <c r="M6" s="528"/>
      <c r="N6" s="528"/>
      <c r="O6" s="528"/>
      <c r="P6" s="538"/>
      <c r="Q6" s="536">
        <f t="shared" si="0"/>
        <v>0</v>
      </c>
      <c r="R6" s="533">
        <f t="shared" si="1"/>
        <v>0</v>
      </c>
    </row>
    <row r="7" spans="1:18" x14ac:dyDescent="0.25">
      <c r="A7" s="544" t="s">
        <v>336</v>
      </c>
      <c r="B7" s="529"/>
      <c r="C7" s="537"/>
      <c r="D7" s="529"/>
      <c r="E7" s="528"/>
      <c r="F7" s="528"/>
      <c r="G7" s="528"/>
      <c r="H7" s="528"/>
      <c r="I7" s="528"/>
      <c r="J7" s="528"/>
      <c r="K7" s="528"/>
      <c r="L7" s="528"/>
      <c r="M7" s="528"/>
      <c r="N7" s="528"/>
      <c r="O7" s="528"/>
      <c r="P7" s="538"/>
      <c r="Q7" s="536">
        <f t="shared" si="0"/>
        <v>0</v>
      </c>
      <c r="R7" s="533">
        <f t="shared" si="1"/>
        <v>0</v>
      </c>
    </row>
    <row r="8" spans="1:18" x14ac:dyDescent="0.25">
      <c r="A8" s="544" t="s">
        <v>348</v>
      </c>
      <c r="B8" s="529"/>
      <c r="C8" s="537"/>
      <c r="D8" s="529"/>
      <c r="E8" s="528"/>
      <c r="F8" s="528"/>
      <c r="G8" s="528"/>
      <c r="H8" s="528"/>
      <c r="I8" s="528"/>
      <c r="J8" s="528"/>
      <c r="K8" s="528"/>
      <c r="L8" s="528"/>
      <c r="M8" s="528"/>
      <c r="N8" s="528"/>
      <c r="O8" s="528"/>
      <c r="P8" s="538"/>
      <c r="Q8" s="536">
        <f t="shared" si="0"/>
        <v>0</v>
      </c>
      <c r="R8" s="533">
        <f t="shared" si="1"/>
        <v>0</v>
      </c>
    </row>
    <row r="9" spans="1:18" x14ac:dyDescent="0.25">
      <c r="A9" s="544" t="s">
        <v>349</v>
      </c>
      <c r="B9" s="529"/>
      <c r="C9" s="537"/>
      <c r="D9" s="529"/>
      <c r="E9" s="528"/>
      <c r="F9" s="528"/>
      <c r="G9" s="528"/>
      <c r="H9" s="528"/>
      <c r="I9" s="528"/>
      <c r="J9" s="528"/>
      <c r="K9" s="528"/>
      <c r="L9" s="528"/>
      <c r="M9" s="528"/>
      <c r="N9" s="528"/>
      <c r="O9" s="528"/>
      <c r="P9" s="538"/>
      <c r="Q9" s="536">
        <f t="shared" si="0"/>
        <v>0</v>
      </c>
      <c r="R9" s="533">
        <f t="shared" si="1"/>
        <v>0</v>
      </c>
    </row>
    <row r="10" spans="1:18" x14ac:dyDescent="0.25">
      <c r="A10" s="544" t="s">
        <v>350</v>
      </c>
      <c r="B10" s="529"/>
      <c r="C10" s="537"/>
      <c r="D10" s="529"/>
      <c r="E10" s="528"/>
      <c r="F10" s="528"/>
      <c r="G10" s="528"/>
      <c r="H10" s="528"/>
      <c r="I10" s="528"/>
      <c r="J10" s="528"/>
      <c r="K10" s="528"/>
      <c r="L10" s="528"/>
      <c r="M10" s="528"/>
      <c r="N10" s="528"/>
      <c r="O10" s="528"/>
      <c r="P10" s="538"/>
      <c r="Q10" s="536">
        <f t="shared" si="0"/>
        <v>0</v>
      </c>
      <c r="R10" s="533">
        <f t="shared" si="1"/>
        <v>0</v>
      </c>
    </row>
    <row r="11" spans="1:18" x14ac:dyDescent="0.25">
      <c r="A11" s="544" t="s">
        <v>351</v>
      </c>
      <c r="B11" s="529"/>
      <c r="C11" s="537"/>
      <c r="D11" s="529"/>
      <c r="E11" s="528"/>
      <c r="F11" s="528"/>
      <c r="G11" s="528"/>
      <c r="H11" s="528"/>
      <c r="I11" s="528"/>
      <c r="J11" s="528"/>
      <c r="K11" s="528"/>
      <c r="L11" s="528"/>
      <c r="M11" s="528"/>
      <c r="N11" s="528"/>
      <c r="O11" s="528"/>
      <c r="P11" s="538"/>
      <c r="Q11" s="536">
        <f t="shared" si="0"/>
        <v>0</v>
      </c>
      <c r="R11" s="533">
        <f t="shared" si="1"/>
        <v>0</v>
      </c>
    </row>
    <row r="12" spans="1:18" ht="15.75" thickBot="1" x14ac:dyDescent="0.3">
      <c r="A12" s="529"/>
      <c r="B12" s="529"/>
      <c r="C12" s="529"/>
      <c r="D12" s="529"/>
      <c r="E12" s="529"/>
      <c r="F12" s="529"/>
      <c r="G12" s="529"/>
      <c r="H12" s="529"/>
      <c r="I12" s="529"/>
      <c r="J12" s="529"/>
      <c r="K12" s="529"/>
      <c r="L12" s="529"/>
      <c r="M12" s="529"/>
      <c r="N12" s="529"/>
      <c r="O12" s="529"/>
      <c r="P12" s="529"/>
      <c r="Q12" s="529"/>
      <c r="R12" s="529"/>
    </row>
    <row r="13" spans="1:18" ht="15.75" thickBot="1" x14ac:dyDescent="0.3">
      <c r="A13" s="529"/>
      <c r="B13" s="539" t="s">
        <v>337</v>
      </c>
      <c r="C13" s="539"/>
      <c r="D13" s="529"/>
      <c r="E13" s="540">
        <f>(E4*$C$4)+(E5*$C$5)+(E6*$C$6)+(E7*$C$7)+(E8*$C$8)+(E9*$C$9)+(E10*$C$10)+(E11*$C$11)</f>
        <v>0</v>
      </c>
      <c r="F13" s="540">
        <f t="shared" ref="F13:P13" si="2">(F4*$C$4)+(F5*$C$5)+(F6*$C$6)+(F7*$C$7)+(F8*$C$8)+(F9*$C$9)+(F10*$C$10)+(F11*$C$11)</f>
        <v>0</v>
      </c>
      <c r="G13" s="540">
        <f t="shared" si="2"/>
        <v>0</v>
      </c>
      <c r="H13" s="540">
        <f t="shared" si="2"/>
        <v>0</v>
      </c>
      <c r="I13" s="540">
        <f t="shared" si="2"/>
        <v>0</v>
      </c>
      <c r="J13" s="540">
        <f t="shared" si="2"/>
        <v>0</v>
      </c>
      <c r="K13" s="540">
        <f t="shared" si="2"/>
        <v>0</v>
      </c>
      <c r="L13" s="540">
        <f t="shared" si="2"/>
        <v>0</v>
      </c>
      <c r="M13" s="540">
        <f t="shared" si="2"/>
        <v>0</v>
      </c>
      <c r="N13" s="540">
        <f t="shared" si="2"/>
        <v>0</v>
      </c>
      <c r="O13" s="540">
        <f t="shared" si="2"/>
        <v>0</v>
      </c>
      <c r="P13" s="540">
        <f t="shared" si="2"/>
        <v>0</v>
      </c>
      <c r="Q13" s="541"/>
      <c r="R13" s="542">
        <f>SUM(R4:R11)</f>
        <v>0</v>
      </c>
    </row>
    <row r="15" spans="1:18" ht="18.75" x14ac:dyDescent="0.3">
      <c r="A15" s="559" t="s">
        <v>338</v>
      </c>
      <c r="B15" s="559"/>
      <c r="C15" s="559"/>
      <c r="D15" s="559"/>
      <c r="E15" s="559"/>
      <c r="F15" s="559"/>
      <c r="G15" s="559"/>
      <c r="H15" s="559"/>
      <c r="I15" s="559"/>
      <c r="J15" s="559"/>
      <c r="K15" s="559"/>
      <c r="L15" s="559"/>
      <c r="M15" s="559"/>
      <c r="N15" s="559"/>
      <c r="O15" s="559"/>
      <c r="P15" s="559"/>
      <c r="Q15" s="559"/>
      <c r="R15" s="559"/>
    </row>
    <row r="16" spans="1:18" x14ac:dyDescent="0.25">
      <c r="Q16" s="527"/>
    </row>
    <row r="17" spans="1:18" ht="15.75" thickBot="1" x14ac:dyDescent="0.3">
      <c r="A17" s="528" t="s">
        <v>329</v>
      </c>
      <c r="B17" s="529"/>
      <c r="C17" s="530" t="s">
        <v>330</v>
      </c>
      <c r="D17" s="529"/>
      <c r="E17" s="530">
        <v>1</v>
      </c>
      <c r="F17" s="530">
        <v>2</v>
      </c>
      <c r="G17" s="530">
        <v>3</v>
      </c>
      <c r="H17" s="530">
        <v>4</v>
      </c>
      <c r="I17" s="530">
        <v>5</v>
      </c>
      <c r="J17" s="530">
        <v>6</v>
      </c>
      <c r="K17" s="530">
        <v>7</v>
      </c>
      <c r="L17" s="530">
        <v>8</v>
      </c>
      <c r="M17" s="530">
        <v>9</v>
      </c>
      <c r="N17" s="530">
        <v>10</v>
      </c>
      <c r="O17" s="530">
        <v>11</v>
      </c>
      <c r="P17" s="531">
        <v>12</v>
      </c>
      <c r="Q17" s="532" t="s">
        <v>331</v>
      </c>
      <c r="R17" s="530" t="s">
        <v>332</v>
      </c>
    </row>
    <row r="18" spans="1:18" x14ac:dyDescent="0.25">
      <c r="A18" s="528" t="s">
        <v>333</v>
      </c>
      <c r="B18" s="529"/>
      <c r="C18" s="533"/>
      <c r="D18" s="529"/>
      <c r="E18" s="534"/>
      <c r="F18" s="534"/>
      <c r="G18" s="534"/>
      <c r="H18" s="534"/>
      <c r="I18" s="534"/>
      <c r="J18" s="534"/>
      <c r="K18" s="534"/>
      <c r="L18" s="534"/>
      <c r="M18" s="534"/>
      <c r="N18" s="534"/>
      <c r="O18" s="534"/>
      <c r="P18" s="535"/>
      <c r="Q18" s="536">
        <f>SUM(E18:P18)</f>
        <v>0</v>
      </c>
      <c r="R18" s="533">
        <f>(Q18*C18)</f>
        <v>0</v>
      </c>
    </row>
    <row r="19" spans="1:18" x14ac:dyDescent="0.25">
      <c r="A19" s="528" t="s">
        <v>334</v>
      </c>
      <c r="B19" s="529"/>
      <c r="C19" s="537"/>
      <c r="D19" s="529"/>
      <c r="E19" s="528"/>
      <c r="F19" s="528"/>
      <c r="G19" s="528"/>
      <c r="H19" s="528"/>
      <c r="I19" s="528"/>
      <c r="J19" s="528"/>
      <c r="K19" s="528"/>
      <c r="L19" s="528"/>
      <c r="M19" s="528"/>
      <c r="N19" s="528"/>
      <c r="O19" s="528"/>
      <c r="P19" s="538"/>
      <c r="Q19" s="536">
        <f t="shared" ref="Q19:Q25" si="3">SUM(E19:P19)</f>
        <v>0</v>
      </c>
      <c r="R19" s="533">
        <f t="shared" ref="R19:R25" si="4">(Q19*C19)</f>
        <v>0</v>
      </c>
    </row>
    <row r="20" spans="1:18" x14ac:dyDescent="0.25">
      <c r="A20" s="528" t="s">
        <v>335</v>
      </c>
      <c r="B20" s="529"/>
      <c r="C20" s="537"/>
      <c r="D20" s="529"/>
      <c r="E20" s="528"/>
      <c r="F20" s="528"/>
      <c r="G20" s="528"/>
      <c r="H20" s="528"/>
      <c r="I20" s="528"/>
      <c r="J20" s="528"/>
      <c r="K20" s="528"/>
      <c r="L20" s="528"/>
      <c r="M20" s="528"/>
      <c r="N20" s="528"/>
      <c r="O20" s="528"/>
      <c r="P20" s="538"/>
      <c r="Q20" s="536">
        <f t="shared" si="3"/>
        <v>0</v>
      </c>
      <c r="R20" s="533">
        <f t="shared" si="4"/>
        <v>0</v>
      </c>
    </row>
    <row r="21" spans="1:18" x14ac:dyDescent="0.25">
      <c r="A21" s="544" t="s">
        <v>336</v>
      </c>
      <c r="B21" s="529"/>
      <c r="C21" s="537"/>
      <c r="D21" s="529"/>
      <c r="E21" s="528"/>
      <c r="F21" s="528"/>
      <c r="G21" s="528"/>
      <c r="H21" s="528"/>
      <c r="I21" s="528"/>
      <c r="J21" s="528"/>
      <c r="K21" s="528"/>
      <c r="L21" s="528"/>
      <c r="M21" s="528"/>
      <c r="N21" s="528"/>
      <c r="O21" s="528"/>
      <c r="P21" s="538"/>
      <c r="Q21" s="536">
        <f t="shared" si="3"/>
        <v>0</v>
      </c>
      <c r="R21" s="533">
        <f t="shared" si="4"/>
        <v>0</v>
      </c>
    </row>
    <row r="22" spans="1:18" x14ac:dyDescent="0.25">
      <c r="A22" s="544" t="s">
        <v>348</v>
      </c>
      <c r="B22" s="529"/>
      <c r="C22" s="537"/>
      <c r="D22" s="529"/>
      <c r="E22" s="528"/>
      <c r="F22" s="528"/>
      <c r="G22" s="528"/>
      <c r="H22" s="528"/>
      <c r="I22" s="528"/>
      <c r="J22" s="528"/>
      <c r="K22" s="528"/>
      <c r="L22" s="528"/>
      <c r="M22" s="528"/>
      <c r="N22" s="528"/>
      <c r="O22" s="528"/>
      <c r="P22" s="538"/>
      <c r="Q22" s="536">
        <f t="shared" si="3"/>
        <v>0</v>
      </c>
      <c r="R22" s="533">
        <f t="shared" si="4"/>
        <v>0</v>
      </c>
    </row>
    <row r="23" spans="1:18" x14ac:dyDescent="0.25">
      <c r="A23" s="544" t="s">
        <v>349</v>
      </c>
      <c r="B23" s="529"/>
      <c r="C23" s="537"/>
      <c r="D23" s="529"/>
      <c r="E23" s="528"/>
      <c r="F23" s="528"/>
      <c r="G23" s="528"/>
      <c r="H23" s="528"/>
      <c r="I23" s="528"/>
      <c r="J23" s="528"/>
      <c r="K23" s="528"/>
      <c r="L23" s="528"/>
      <c r="M23" s="528"/>
      <c r="N23" s="528"/>
      <c r="O23" s="528"/>
      <c r="P23" s="538"/>
      <c r="Q23" s="536">
        <f t="shared" si="3"/>
        <v>0</v>
      </c>
      <c r="R23" s="533">
        <f t="shared" si="4"/>
        <v>0</v>
      </c>
    </row>
    <row r="24" spans="1:18" x14ac:dyDescent="0.25">
      <c r="A24" s="544" t="s">
        <v>350</v>
      </c>
      <c r="B24" s="529"/>
      <c r="C24" s="537"/>
      <c r="D24" s="529"/>
      <c r="E24" s="528"/>
      <c r="F24" s="528"/>
      <c r="G24" s="528"/>
      <c r="H24" s="528"/>
      <c r="I24" s="528"/>
      <c r="J24" s="528"/>
      <c r="K24" s="528"/>
      <c r="L24" s="528"/>
      <c r="M24" s="528"/>
      <c r="N24" s="528"/>
      <c r="O24" s="528"/>
      <c r="P24" s="538"/>
      <c r="Q24" s="536">
        <f t="shared" si="3"/>
        <v>0</v>
      </c>
      <c r="R24" s="533">
        <f t="shared" si="4"/>
        <v>0</v>
      </c>
    </row>
    <row r="25" spans="1:18" x14ac:dyDescent="0.25">
      <c r="A25" s="544" t="s">
        <v>351</v>
      </c>
      <c r="B25" s="529"/>
      <c r="C25" s="537"/>
      <c r="D25" s="529"/>
      <c r="E25" s="528"/>
      <c r="F25" s="528"/>
      <c r="G25" s="528"/>
      <c r="H25" s="528"/>
      <c r="I25" s="528"/>
      <c r="J25" s="528"/>
      <c r="K25" s="528"/>
      <c r="L25" s="528"/>
      <c r="M25" s="528"/>
      <c r="N25" s="528"/>
      <c r="O25" s="528"/>
      <c r="P25" s="538"/>
      <c r="Q25" s="536">
        <f t="shared" si="3"/>
        <v>0</v>
      </c>
      <c r="R25" s="533">
        <f t="shared" si="4"/>
        <v>0</v>
      </c>
    </row>
    <row r="26" spans="1:18" ht="15.75" thickBot="1" x14ac:dyDescent="0.3">
      <c r="A26" s="529"/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</row>
    <row r="27" spans="1:18" ht="15.75" thickBot="1" x14ac:dyDescent="0.3">
      <c r="A27" s="529"/>
      <c r="B27" s="539" t="s">
        <v>337</v>
      </c>
      <c r="C27" s="539"/>
      <c r="D27" s="529"/>
      <c r="E27" s="540">
        <f>(E18*$C$18)+(E19*$C$19)+(E20*$C$20)+(E21*$C$21)+(E22*$C$22)+(E23*$C$23)+(E24*$C$24)+(E25*$C$25)</f>
        <v>0</v>
      </c>
      <c r="F27" s="540">
        <f t="shared" ref="F27:P27" si="5">(F18*$C$18)+(F19*$C$19)+(F20*$C$20)+(F21*$C$21)+(F22*$C$22)+(F23*$C$23)+(F24*$C$24)+(F25*$C$25)</f>
        <v>0</v>
      </c>
      <c r="G27" s="540">
        <f t="shared" si="5"/>
        <v>0</v>
      </c>
      <c r="H27" s="540">
        <f t="shared" si="5"/>
        <v>0</v>
      </c>
      <c r="I27" s="540">
        <f t="shared" si="5"/>
        <v>0</v>
      </c>
      <c r="J27" s="540">
        <f t="shared" si="5"/>
        <v>0</v>
      </c>
      <c r="K27" s="540">
        <f t="shared" si="5"/>
        <v>0</v>
      </c>
      <c r="L27" s="540">
        <f t="shared" si="5"/>
        <v>0</v>
      </c>
      <c r="M27" s="540">
        <f t="shared" si="5"/>
        <v>0</v>
      </c>
      <c r="N27" s="540">
        <f t="shared" si="5"/>
        <v>0</v>
      </c>
      <c r="O27" s="540">
        <f t="shared" si="5"/>
        <v>0</v>
      </c>
      <c r="P27" s="540">
        <f t="shared" si="5"/>
        <v>0</v>
      </c>
      <c r="Q27" s="541"/>
      <c r="R27" s="542">
        <f>SUM(R18:R25)</f>
        <v>0</v>
      </c>
    </row>
    <row r="30" spans="1:18" x14ac:dyDescent="0.25">
      <c r="A30" s="526" t="s">
        <v>339</v>
      </c>
      <c r="C30" s="558"/>
      <c r="D30" s="558"/>
      <c r="E30" s="558"/>
      <c r="F30" s="558"/>
      <c r="G30" s="558"/>
      <c r="H30" s="558"/>
      <c r="I30" s="558"/>
      <c r="K30" s="526" t="s">
        <v>340</v>
      </c>
      <c r="M30" s="558"/>
      <c r="N30" s="558"/>
      <c r="O30" s="558"/>
      <c r="P30" s="558"/>
      <c r="Q30" s="558"/>
      <c r="R30" s="558"/>
    </row>
    <row r="32" spans="1:18" x14ac:dyDescent="0.25">
      <c r="A32" s="526" t="s">
        <v>341</v>
      </c>
      <c r="C32" s="558"/>
      <c r="D32" s="558"/>
      <c r="E32" s="558"/>
      <c r="F32" s="558"/>
      <c r="G32" s="558"/>
      <c r="H32" s="558"/>
      <c r="I32" s="558"/>
      <c r="K32" s="526" t="s">
        <v>342</v>
      </c>
      <c r="M32" s="558"/>
      <c r="N32" s="558"/>
      <c r="O32" s="558"/>
      <c r="P32" s="558"/>
      <c r="Q32" s="558"/>
      <c r="R32" s="558"/>
    </row>
  </sheetData>
  <mergeCells count="6">
    <mergeCell ref="C32:I32"/>
    <mergeCell ref="M32:R32"/>
    <mergeCell ref="A1:R1"/>
    <mergeCell ref="A15:R15"/>
    <mergeCell ref="C30:I30"/>
    <mergeCell ref="M30:R30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Z48"/>
  <sheetViews>
    <sheetView workbookViewId="0">
      <selection activeCell="G34" sqref="G34"/>
    </sheetView>
  </sheetViews>
  <sheetFormatPr baseColWidth="10" defaultRowHeight="12.75" x14ac:dyDescent="0.2"/>
  <cols>
    <col min="1" max="1" width="4.42578125" customWidth="1"/>
    <col min="2" max="2" width="11.5703125" customWidth="1"/>
    <col min="3" max="3" width="10.7109375" customWidth="1"/>
    <col min="4" max="4" width="1.85546875" customWidth="1"/>
    <col min="5" max="5" width="4.7109375" customWidth="1"/>
    <col min="6" max="6" width="0.5703125" style="16" customWidth="1"/>
    <col min="7" max="7" width="9.42578125" customWidth="1"/>
    <col min="8" max="22" width="6" customWidth="1"/>
    <col min="23" max="23" width="3.5703125" customWidth="1"/>
  </cols>
  <sheetData>
    <row r="2" spans="1:26" ht="18.75" x14ac:dyDescent="0.3">
      <c r="B2" s="175" t="s">
        <v>181</v>
      </c>
      <c r="C2" s="21"/>
      <c r="D2" s="21"/>
      <c r="E2" s="21"/>
      <c r="F2" s="22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6" ht="19.5" x14ac:dyDescent="0.35">
      <c r="B3" s="560" t="str">
        <f xml:space="preserve"> Coût!A3</f>
        <v>Jos Bleau inc.</v>
      </c>
      <c r="C3" s="561"/>
      <c r="D3" s="561"/>
      <c r="E3" s="561"/>
      <c r="F3" s="561"/>
      <c r="G3" s="561"/>
      <c r="H3" s="561"/>
      <c r="I3" s="562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6" x14ac:dyDescent="0.2">
      <c r="F4"/>
    </row>
    <row r="5" spans="1:26" ht="12" customHeight="1" x14ac:dyDescent="0.25">
      <c r="A5" s="7"/>
      <c r="B5" s="23" t="s">
        <v>4</v>
      </c>
      <c r="C5" s="24"/>
      <c r="D5" s="24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2"/>
    </row>
    <row r="6" spans="1:26" x14ac:dyDescent="0.2">
      <c r="A6" s="13"/>
      <c r="B6" s="224" t="s">
        <v>344</v>
      </c>
      <c r="C6" s="176"/>
      <c r="D6" s="177"/>
      <c r="E6" s="177"/>
      <c r="F6" s="177"/>
      <c r="G6" s="136"/>
      <c r="H6" s="178" t="s">
        <v>4</v>
      </c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78"/>
      <c r="T6" s="136"/>
      <c r="U6" s="136"/>
      <c r="V6" s="136"/>
      <c r="W6" s="141"/>
    </row>
    <row r="7" spans="1:26" ht="13.5" thickBot="1" x14ac:dyDescent="0.25">
      <c r="A7" s="13"/>
      <c r="B7" s="224" t="s">
        <v>345</v>
      </c>
      <c r="C7" s="176"/>
      <c r="D7" s="177"/>
      <c r="E7" s="177"/>
      <c r="F7" s="177"/>
      <c r="G7" s="136"/>
      <c r="H7" s="178" t="s">
        <v>4</v>
      </c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78"/>
      <c r="T7" s="136"/>
      <c r="U7" s="136"/>
      <c r="V7" s="136"/>
      <c r="W7" s="141"/>
    </row>
    <row r="8" spans="1:26" ht="15.75" thickBot="1" x14ac:dyDescent="0.25">
      <c r="A8" s="13"/>
      <c r="B8" s="136"/>
      <c r="C8" s="136"/>
      <c r="D8" s="136"/>
      <c r="E8" s="136"/>
      <c r="F8" s="136"/>
      <c r="G8" s="379" t="s">
        <v>68</v>
      </c>
      <c r="H8" s="179" t="s">
        <v>343</v>
      </c>
      <c r="I8" s="179" t="s">
        <v>207</v>
      </c>
      <c r="J8" s="179" t="s">
        <v>208</v>
      </c>
      <c r="K8" s="179" t="s">
        <v>198</v>
      </c>
      <c r="L8" s="179" t="s">
        <v>199</v>
      </c>
      <c r="M8" s="179" t="s">
        <v>200</v>
      </c>
      <c r="N8" s="179" t="s">
        <v>201</v>
      </c>
      <c r="O8" s="179" t="s">
        <v>202</v>
      </c>
      <c r="P8" s="179" t="s">
        <v>203</v>
      </c>
      <c r="Q8" s="179" t="s">
        <v>204</v>
      </c>
      <c r="R8" s="179" t="s">
        <v>205</v>
      </c>
      <c r="S8" s="179" t="s">
        <v>206</v>
      </c>
      <c r="T8" s="180" t="s">
        <v>69</v>
      </c>
      <c r="U8" s="181" t="s">
        <v>69</v>
      </c>
      <c r="V8" s="180" t="s">
        <v>69</v>
      </c>
      <c r="W8" s="141"/>
      <c r="X8" s="16"/>
      <c r="Y8" s="16"/>
      <c r="Z8" s="16"/>
    </row>
    <row r="9" spans="1:26" x14ac:dyDescent="0.2">
      <c r="A9" s="13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41"/>
    </row>
    <row r="10" spans="1:26" x14ac:dyDescent="0.2">
      <c r="A10" s="13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41"/>
    </row>
    <row r="11" spans="1:26" x14ac:dyDescent="0.2">
      <c r="A11" s="13"/>
      <c r="B11" s="177" t="s">
        <v>4</v>
      </c>
      <c r="C11" s="177"/>
      <c r="D11" s="177"/>
      <c r="E11" s="182" t="str">
        <f>H8</f>
        <v>Jan</v>
      </c>
      <c r="F11" s="218"/>
      <c r="G11" s="543">
        <f>'Prévi unitaires'!E13</f>
        <v>0</v>
      </c>
      <c r="H11" s="151">
        <f>$C$18*$G11</f>
        <v>0</v>
      </c>
      <c r="I11" s="151">
        <f>$C$19*$G11</f>
        <v>0</v>
      </c>
      <c r="J11" s="151">
        <f>$C$20*$G11</f>
        <v>0</v>
      </c>
      <c r="K11" s="151">
        <f>$C$21*$G11</f>
        <v>0</v>
      </c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41"/>
    </row>
    <row r="12" spans="1:26" x14ac:dyDescent="0.2">
      <c r="A12" s="13"/>
      <c r="B12" s="136"/>
      <c r="C12" s="136"/>
      <c r="D12" s="136"/>
      <c r="E12" s="183"/>
      <c r="F12" s="219"/>
      <c r="G12" s="19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41"/>
    </row>
    <row r="13" spans="1:26" x14ac:dyDescent="0.2">
      <c r="A13" s="13"/>
      <c r="B13" s="136"/>
      <c r="C13" s="136"/>
      <c r="D13" s="136"/>
      <c r="E13" s="182" t="str">
        <f>I8</f>
        <v>Fév</v>
      </c>
      <c r="F13" s="219"/>
      <c r="G13" s="543">
        <f>'Prévi unitaires'!F13</f>
        <v>0</v>
      </c>
      <c r="H13" s="136"/>
      <c r="I13" s="151">
        <f>$C$18*$G13</f>
        <v>0</v>
      </c>
      <c r="J13" s="151">
        <f>$C$19*$G13</f>
        <v>0</v>
      </c>
      <c r="K13" s="151">
        <f>$C$20*$G13</f>
        <v>0</v>
      </c>
      <c r="L13" s="151">
        <f>$C$21*$G13</f>
        <v>0</v>
      </c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41"/>
    </row>
    <row r="14" spans="1:26" x14ac:dyDescent="0.2">
      <c r="A14" s="13"/>
      <c r="B14" s="136"/>
      <c r="C14" s="136"/>
      <c r="D14" s="136"/>
      <c r="E14" s="183"/>
      <c r="F14" s="219"/>
      <c r="G14" s="19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41"/>
    </row>
    <row r="15" spans="1:26" x14ac:dyDescent="0.2">
      <c r="A15" s="13"/>
      <c r="B15" s="136" t="s">
        <v>70</v>
      </c>
      <c r="C15" s="136"/>
      <c r="D15" s="136"/>
      <c r="E15" s="182" t="str">
        <f>J8</f>
        <v>Mars</v>
      </c>
      <c r="F15" s="219"/>
      <c r="G15" s="543">
        <f>'Prévi unitaires'!G13</f>
        <v>0</v>
      </c>
      <c r="H15" s="136"/>
      <c r="I15" s="136"/>
      <c r="J15" s="151">
        <f>$C$18*$G15</f>
        <v>0</v>
      </c>
      <c r="K15" s="151">
        <f>$C$19*$G15</f>
        <v>0</v>
      </c>
      <c r="L15" s="151">
        <f>$C$20*$G15</f>
        <v>0</v>
      </c>
      <c r="M15" s="151">
        <f>$C$21*$G15</f>
        <v>0</v>
      </c>
      <c r="N15" s="136"/>
      <c r="O15" s="136"/>
      <c r="P15" s="136"/>
      <c r="Q15" s="136"/>
      <c r="R15" s="136"/>
      <c r="S15" s="136"/>
      <c r="T15" s="136"/>
      <c r="U15" s="136"/>
      <c r="V15" s="136"/>
      <c r="W15" s="141"/>
    </row>
    <row r="16" spans="1:26" x14ac:dyDescent="0.2">
      <c r="A16" s="13"/>
      <c r="B16" s="185" t="s">
        <v>71</v>
      </c>
      <c r="C16" s="136"/>
      <c r="D16" s="136"/>
      <c r="E16" s="183"/>
      <c r="F16" s="219"/>
      <c r="G16" s="19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41"/>
    </row>
    <row r="17" spans="1:26" x14ac:dyDescent="0.2">
      <c r="A17" s="13"/>
      <c r="B17" s="136"/>
      <c r="C17" s="136"/>
      <c r="D17" s="136"/>
      <c r="E17" s="182" t="str">
        <f>K8</f>
        <v>Avril</v>
      </c>
      <c r="F17" s="219"/>
      <c r="G17" s="543">
        <f>'Prévi unitaires'!H13</f>
        <v>0</v>
      </c>
      <c r="H17" s="136"/>
      <c r="I17" s="136"/>
      <c r="J17" s="136"/>
      <c r="K17" s="151">
        <f>$C$18*$G17</f>
        <v>0</v>
      </c>
      <c r="L17" s="151">
        <f>$C$19*$G17</f>
        <v>0</v>
      </c>
      <c r="M17" s="151">
        <f>$C$20*$G17</f>
        <v>0</v>
      </c>
      <c r="N17" s="151">
        <f>$C$21*$G17</f>
        <v>0</v>
      </c>
      <c r="O17" s="136"/>
      <c r="P17" s="136"/>
      <c r="Q17" s="136"/>
      <c r="R17" s="136"/>
      <c r="S17" s="136"/>
      <c r="T17" s="136"/>
      <c r="U17" s="136"/>
      <c r="V17" s="136"/>
      <c r="W17" s="141"/>
    </row>
    <row r="18" spans="1:26" x14ac:dyDescent="0.2">
      <c r="A18" s="13"/>
      <c r="B18" s="178" t="s">
        <v>72</v>
      </c>
      <c r="C18" s="186">
        <v>1</v>
      </c>
      <c r="D18" s="187"/>
      <c r="E18" s="183"/>
      <c r="F18" s="219"/>
      <c r="G18" s="19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41"/>
    </row>
    <row r="19" spans="1:26" x14ac:dyDescent="0.2">
      <c r="A19" s="13"/>
      <c r="B19" s="178" t="s">
        <v>73</v>
      </c>
      <c r="C19" s="186">
        <v>0</v>
      </c>
      <c r="D19" s="188"/>
      <c r="E19" s="182" t="str">
        <f>L8</f>
        <v>Mai</v>
      </c>
      <c r="F19" s="219"/>
      <c r="G19" s="543">
        <f>'Prévi unitaires'!I13</f>
        <v>0</v>
      </c>
      <c r="H19" s="136"/>
      <c r="I19" s="136"/>
      <c r="J19" s="136"/>
      <c r="K19" s="136"/>
      <c r="L19" s="151">
        <f>$C$18*$G19</f>
        <v>0</v>
      </c>
      <c r="M19" s="151">
        <f>$C$19*$G19</f>
        <v>0</v>
      </c>
      <c r="N19" s="151">
        <f>$C$20*$G19</f>
        <v>0</v>
      </c>
      <c r="O19" s="151">
        <f>$C$21*$G19</f>
        <v>0</v>
      </c>
      <c r="P19" s="136"/>
      <c r="Q19" s="136"/>
      <c r="R19" s="136"/>
      <c r="S19" s="136"/>
      <c r="T19" s="136"/>
      <c r="U19" s="136"/>
      <c r="V19" s="136"/>
      <c r="W19" s="141"/>
    </row>
    <row r="20" spans="1:26" x14ac:dyDescent="0.2">
      <c r="A20" s="13"/>
      <c r="B20" s="178" t="s">
        <v>74</v>
      </c>
      <c r="C20" s="186">
        <v>0</v>
      </c>
      <c r="D20" s="188"/>
      <c r="E20" s="183"/>
      <c r="F20" s="219"/>
      <c r="G20" s="19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41"/>
    </row>
    <row r="21" spans="1:26" x14ac:dyDescent="0.2">
      <c r="A21" s="13"/>
      <c r="B21" s="189" t="s">
        <v>75</v>
      </c>
      <c r="C21" s="186">
        <v>0</v>
      </c>
      <c r="D21" s="188"/>
      <c r="E21" s="182" t="str">
        <f>M8</f>
        <v>Juin</v>
      </c>
      <c r="F21" s="219"/>
      <c r="G21" s="543">
        <f>'Prévi unitaires'!J13</f>
        <v>0</v>
      </c>
      <c r="H21" s="136"/>
      <c r="I21" s="136"/>
      <c r="J21" s="136"/>
      <c r="K21" s="136"/>
      <c r="L21" s="136"/>
      <c r="M21" s="151">
        <f>$C$18*$G21</f>
        <v>0</v>
      </c>
      <c r="N21" s="151">
        <f>$C$19*$G21</f>
        <v>0</v>
      </c>
      <c r="O21" s="151">
        <f>$C$20*$G21</f>
        <v>0</v>
      </c>
      <c r="P21" s="151">
        <f>$C$21*$G21</f>
        <v>0</v>
      </c>
      <c r="Q21" s="136"/>
      <c r="R21" s="136"/>
      <c r="S21" s="136"/>
      <c r="T21" s="136"/>
      <c r="U21" s="136"/>
      <c r="V21" s="136"/>
      <c r="W21" s="141"/>
    </row>
    <row r="22" spans="1:26" x14ac:dyDescent="0.2">
      <c r="A22" s="13"/>
      <c r="B22" s="136"/>
      <c r="C22" s="136"/>
      <c r="D22" s="136"/>
      <c r="E22" s="183"/>
      <c r="F22" s="219"/>
      <c r="G22" s="19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41"/>
    </row>
    <row r="23" spans="1:26" x14ac:dyDescent="0.2">
      <c r="A23" s="13"/>
      <c r="B23" s="136"/>
      <c r="C23" s="190">
        <f>SUM(C18:C22)</f>
        <v>1</v>
      </c>
      <c r="D23" s="191"/>
      <c r="E23" s="182" t="str">
        <f>N8</f>
        <v>Juil</v>
      </c>
      <c r="F23" s="219"/>
      <c r="G23" s="543">
        <f>'Prévi unitaires'!K13</f>
        <v>0</v>
      </c>
      <c r="H23" s="136"/>
      <c r="I23" s="136"/>
      <c r="J23" s="136"/>
      <c r="K23" s="136"/>
      <c r="L23" s="136"/>
      <c r="M23" s="136"/>
      <c r="N23" s="151">
        <f>$C$18*$G23</f>
        <v>0</v>
      </c>
      <c r="O23" s="151">
        <f>$C$19*$G23</f>
        <v>0</v>
      </c>
      <c r="P23" s="151">
        <f>$C$20*$G23</f>
        <v>0</v>
      </c>
      <c r="Q23" s="151">
        <f>$C$21*$G23</f>
        <v>0</v>
      </c>
      <c r="R23" s="136"/>
      <c r="S23" s="136"/>
      <c r="T23" s="136"/>
      <c r="U23" s="136"/>
      <c r="V23" s="136"/>
      <c r="W23" s="141"/>
    </row>
    <row r="24" spans="1:26" x14ac:dyDescent="0.2">
      <c r="A24" s="13"/>
      <c r="B24" s="136"/>
      <c r="C24" s="136"/>
      <c r="D24" s="136"/>
      <c r="E24" s="183"/>
      <c r="F24" s="219"/>
      <c r="G24" s="19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41"/>
    </row>
    <row r="25" spans="1:26" x14ac:dyDescent="0.2">
      <c r="A25" s="13"/>
      <c r="B25" s="136"/>
      <c r="C25" s="136"/>
      <c r="D25" s="136"/>
      <c r="E25" s="182" t="str">
        <f>O8</f>
        <v>Août</v>
      </c>
      <c r="F25" s="219"/>
      <c r="G25" s="543">
        <f>'Prévi unitaires'!L13</f>
        <v>0</v>
      </c>
      <c r="H25" s="136"/>
      <c r="I25" s="136"/>
      <c r="J25" s="136"/>
      <c r="K25" s="136"/>
      <c r="L25" s="136"/>
      <c r="M25" s="136"/>
      <c r="N25" s="136"/>
      <c r="O25" s="151">
        <f>$C$18*$G25</f>
        <v>0</v>
      </c>
      <c r="P25" s="151">
        <f>$C$19*$G25</f>
        <v>0</v>
      </c>
      <c r="Q25" s="151">
        <f>$C$20*$G25</f>
        <v>0</v>
      </c>
      <c r="R25" s="151">
        <f>$C$21*$G25</f>
        <v>0</v>
      </c>
      <c r="S25" s="136"/>
      <c r="T25" s="136"/>
      <c r="U25" s="136"/>
      <c r="V25" s="136"/>
      <c r="W25" s="141"/>
    </row>
    <row r="26" spans="1:26" x14ac:dyDescent="0.2">
      <c r="A26" s="13"/>
      <c r="B26" s="136"/>
      <c r="C26" s="136"/>
      <c r="D26" s="136"/>
      <c r="E26" s="183"/>
      <c r="F26" s="219"/>
      <c r="G26" s="19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41"/>
    </row>
    <row r="27" spans="1:26" x14ac:dyDescent="0.2">
      <c r="A27" s="13"/>
      <c r="B27" s="136"/>
      <c r="C27" s="136"/>
      <c r="D27" s="136"/>
      <c r="E27" s="182" t="str">
        <f>P8</f>
        <v>Sept</v>
      </c>
      <c r="F27" s="219"/>
      <c r="G27" s="543">
        <f>'Prévi unitaires'!M13</f>
        <v>0</v>
      </c>
      <c r="H27" s="136"/>
      <c r="I27" s="136"/>
      <c r="J27" s="136"/>
      <c r="K27" s="136"/>
      <c r="L27" s="136"/>
      <c r="M27" s="136"/>
      <c r="N27" s="136"/>
      <c r="O27" s="136"/>
      <c r="P27" s="151">
        <f>$C$18*$G27</f>
        <v>0</v>
      </c>
      <c r="Q27" s="151">
        <f>$C$19*$G27</f>
        <v>0</v>
      </c>
      <c r="R27" s="151">
        <f>$C$20*$G27</f>
        <v>0</v>
      </c>
      <c r="S27" s="151">
        <f>$C$21*$G27</f>
        <v>0</v>
      </c>
      <c r="T27" s="136"/>
      <c r="U27" s="136"/>
      <c r="V27" s="136"/>
      <c r="W27" s="141"/>
      <c r="X27" s="16"/>
      <c r="Y27" s="16"/>
      <c r="Z27" s="16"/>
    </row>
    <row r="28" spans="1:26" ht="13.5" thickBot="1" x14ac:dyDescent="0.25">
      <c r="A28" s="13"/>
      <c r="B28" s="136"/>
      <c r="C28" s="136"/>
      <c r="D28" s="136"/>
      <c r="E28" s="183"/>
      <c r="F28" s="219"/>
      <c r="G28" s="19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41"/>
      <c r="X28" s="16"/>
      <c r="Y28" s="16"/>
      <c r="Z28" s="16"/>
    </row>
    <row r="29" spans="1:26" ht="13.5" thickBot="1" x14ac:dyDescent="0.25">
      <c r="A29" s="13"/>
      <c r="B29" s="136"/>
      <c r="C29" s="136"/>
      <c r="D29" s="136"/>
      <c r="E29" s="182" t="str">
        <f>Q8</f>
        <v>Oct</v>
      </c>
      <c r="F29" s="219"/>
      <c r="G29" s="543">
        <f>'Prévi unitaires'!N13</f>
        <v>0</v>
      </c>
      <c r="H29" s="136"/>
      <c r="I29" s="136"/>
      <c r="J29" s="136"/>
      <c r="K29" s="136"/>
      <c r="L29" s="136"/>
      <c r="M29" s="136"/>
      <c r="N29" s="136"/>
      <c r="O29" s="136"/>
      <c r="P29" s="136"/>
      <c r="Q29" s="151">
        <f>$C$18*$G29</f>
        <v>0</v>
      </c>
      <c r="R29" s="151">
        <f>$C$19*$G29</f>
        <v>0</v>
      </c>
      <c r="S29" s="220">
        <f>$C$20*$G29</f>
        <v>0</v>
      </c>
      <c r="T29" s="215">
        <f>$C$21*$G29</f>
        <v>0</v>
      </c>
      <c r="U29" s="136"/>
      <c r="V29" s="136"/>
      <c r="W29" s="141"/>
      <c r="X29" s="16"/>
      <c r="Y29" s="16"/>
      <c r="Z29" s="16"/>
    </row>
    <row r="30" spans="1:26" ht="13.5" thickBot="1" x14ac:dyDescent="0.25">
      <c r="A30" s="13"/>
      <c r="B30" s="136"/>
      <c r="C30" s="136"/>
      <c r="D30" s="136"/>
      <c r="E30" s="183"/>
      <c r="F30" s="219"/>
      <c r="G30" s="19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41"/>
      <c r="X30" s="16"/>
      <c r="Y30" s="16"/>
      <c r="Z30" s="16"/>
    </row>
    <row r="31" spans="1:26" ht="13.5" thickBot="1" x14ac:dyDescent="0.25">
      <c r="A31" s="13"/>
      <c r="B31" s="136"/>
      <c r="C31" s="136"/>
      <c r="D31" s="136"/>
      <c r="E31" s="182" t="str">
        <f>R8</f>
        <v>Nov</v>
      </c>
      <c r="F31" s="219"/>
      <c r="G31" s="543">
        <f>'Prévi unitaires'!O13</f>
        <v>0</v>
      </c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51">
        <f>$C$18*$G31</f>
        <v>0</v>
      </c>
      <c r="S31" s="220">
        <f>$C$19*$G31</f>
        <v>0</v>
      </c>
      <c r="T31" s="215">
        <f>$C$20*$G31</f>
        <v>0</v>
      </c>
      <c r="U31" s="215">
        <f>$C$21*$G31</f>
        <v>0</v>
      </c>
      <c r="V31" s="136"/>
      <c r="W31" s="141"/>
      <c r="X31" s="16"/>
      <c r="Y31" s="16"/>
      <c r="Z31" s="16"/>
    </row>
    <row r="32" spans="1:26" ht="13.5" thickBot="1" x14ac:dyDescent="0.25">
      <c r="A32" s="13"/>
      <c r="B32" s="136"/>
      <c r="C32" s="136"/>
      <c r="D32" s="136"/>
      <c r="E32" s="183"/>
      <c r="F32" s="219"/>
      <c r="G32" s="19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41"/>
      <c r="X32" s="16"/>
      <c r="Y32" s="16"/>
      <c r="Z32" s="16"/>
    </row>
    <row r="33" spans="1:26" ht="13.5" thickBot="1" x14ac:dyDescent="0.25">
      <c r="A33" s="13"/>
      <c r="B33" s="177" t="s">
        <v>4</v>
      </c>
      <c r="C33" s="177"/>
      <c r="D33" s="177"/>
      <c r="E33" s="182" t="str">
        <f>S8</f>
        <v>Déc</v>
      </c>
      <c r="F33" s="218"/>
      <c r="G33" s="543">
        <f>'Prévi unitaires'!P13</f>
        <v>0</v>
      </c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220">
        <f>$C$18*$G33</f>
        <v>0</v>
      </c>
      <c r="T33" s="215">
        <f>$C$19*$G33</f>
        <v>0</v>
      </c>
      <c r="U33" s="215">
        <f>$C$20*$G33</f>
        <v>0</v>
      </c>
      <c r="V33" s="215">
        <f>$C$21*$G33</f>
        <v>0</v>
      </c>
      <c r="W33" s="141"/>
      <c r="X33" s="16"/>
      <c r="Y33" s="16"/>
      <c r="Z33" s="16"/>
    </row>
    <row r="34" spans="1:26" x14ac:dyDescent="0.2">
      <c r="A34" s="13"/>
      <c r="B34" s="136"/>
      <c r="C34" s="136"/>
      <c r="D34" s="136"/>
      <c r="E34" s="136"/>
      <c r="F34" s="136"/>
      <c r="G34" s="192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41"/>
      <c r="X34" s="16"/>
      <c r="Y34" s="16"/>
      <c r="Z34" s="16"/>
    </row>
    <row r="35" spans="1:26" x14ac:dyDescent="0.2">
      <c r="A35" s="13"/>
      <c r="B35" s="136"/>
      <c r="C35" s="193" t="s">
        <v>76</v>
      </c>
      <c r="D35" s="136"/>
      <c r="E35" s="136"/>
      <c r="F35" s="136"/>
      <c r="G35" s="459">
        <f>SUM(G11:G34)</f>
        <v>0</v>
      </c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41"/>
      <c r="X35" s="16"/>
      <c r="Y35" s="16"/>
      <c r="Z35" s="16"/>
    </row>
    <row r="36" spans="1:26" ht="13.5" thickBot="1" x14ac:dyDescent="0.25">
      <c r="A36" s="13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41"/>
      <c r="X36" s="16"/>
      <c r="Y36" s="16"/>
      <c r="Z36" s="16"/>
    </row>
    <row r="37" spans="1:26" ht="15.75" thickBot="1" x14ac:dyDescent="0.25">
      <c r="A37" s="13"/>
      <c r="B37" s="220"/>
      <c r="C37" s="221" t="s">
        <v>77</v>
      </c>
      <c r="D37" s="187"/>
      <c r="E37" s="136"/>
      <c r="F37" s="136"/>
      <c r="G37" s="198">
        <f>SUM(H37:S37)</f>
        <v>0</v>
      </c>
      <c r="H37" s="197">
        <f t="shared" ref="H37:S37" si="0">SUM(H10:H36)</f>
        <v>0</v>
      </c>
      <c r="I37" s="151">
        <f t="shared" si="0"/>
        <v>0</v>
      </c>
      <c r="J37" s="151">
        <f t="shared" si="0"/>
        <v>0</v>
      </c>
      <c r="K37" s="151">
        <f t="shared" si="0"/>
        <v>0</v>
      </c>
      <c r="L37" s="151">
        <f t="shared" si="0"/>
        <v>0</v>
      </c>
      <c r="M37" s="151">
        <f t="shared" si="0"/>
        <v>0</v>
      </c>
      <c r="N37" s="151">
        <f t="shared" si="0"/>
        <v>0</v>
      </c>
      <c r="O37" s="151">
        <f t="shared" si="0"/>
        <v>0</v>
      </c>
      <c r="P37" s="151">
        <f t="shared" si="0"/>
        <v>0</v>
      </c>
      <c r="Q37" s="151">
        <f t="shared" si="0"/>
        <v>0</v>
      </c>
      <c r="R37" s="151">
        <f t="shared" si="0"/>
        <v>0</v>
      </c>
      <c r="S37" s="151">
        <f t="shared" si="0"/>
        <v>0</v>
      </c>
      <c r="T37" s="136"/>
      <c r="U37" s="136"/>
      <c r="V37" s="136"/>
      <c r="W37" s="141"/>
      <c r="X37" s="16"/>
      <c r="Y37" s="16"/>
      <c r="Z37" s="16"/>
    </row>
    <row r="38" spans="1:26" ht="13.5" thickBot="1" x14ac:dyDescent="0.25">
      <c r="A38" s="13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41"/>
      <c r="X38" s="16"/>
      <c r="Y38" s="16"/>
      <c r="Z38" s="16"/>
    </row>
    <row r="39" spans="1:26" ht="13.5" thickBot="1" x14ac:dyDescent="0.25">
      <c r="A39" s="13"/>
      <c r="B39" s="136"/>
      <c r="C39" s="187" t="s">
        <v>78</v>
      </c>
      <c r="D39" s="194"/>
      <c r="E39" s="136"/>
      <c r="F39" s="136"/>
      <c r="G39" s="194"/>
      <c r="H39" s="151">
        <f>SUM(I11:K11)</f>
        <v>0</v>
      </c>
      <c r="I39" s="151">
        <f>SUM(J11:L13)</f>
        <v>0</v>
      </c>
      <c r="J39" s="151">
        <f>SUM(K11:M15)</f>
        <v>0</v>
      </c>
      <c r="K39" s="151">
        <f>SUM(L13:N17)</f>
        <v>0</v>
      </c>
      <c r="L39" s="151">
        <f>SUM(M15:O19)</f>
        <v>0</v>
      </c>
      <c r="M39" s="151">
        <f>SUM(N17:P21)</f>
        <v>0</v>
      </c>
      <c r="N39" s="151">
        <f>SUM(O19:Q23)</f>
        <v>0</v>
      </c>
      <c r="O39" s="151">
        <f>SUM(P21:R25)</f>
        <v>0</v>
      </c>
      <c r="P39" s="151">
        <f>SUM(Q23:S27)</f>
        <v>0</v>
      </c>
      <c r="Q39" s="151">
        <f>SUM(R25:T29)</f>
        <v>0</v>
      </c>
      <c r="R39" s="220">
        <f>SUM(S27:U31)</f>
        <v>0</v>
      </c>
      <c r="S39" s="215">
        <f>SUM(T29:V33)</f>
        <v>0</v>
      </c>
      <c r="T39" s="136" t="s">
        <v>4</v>
      </c>
      <c r="U39" s="136"/>
      <c r="V39" s="136"/>
      <c r="W39" s="141"/>
      <c r="X39" s="16"/>
      <c r="Y39" s="16"/>
      <c r="Z39" s="16"/>
    </row>
    <row r="40" spans="1:26" x14ac:dyDescent="0.2">
      <c r="A40" s="13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78" t="s">
        <v>4</v>
      </c>
      <c r="T40" s="136"/>
      <c r="U40" s="136"/>
      <c r="V40" s="136"/>
      <c r="W40" s="141"/>
    </row>
    <row r="41" spans="1:26" x14ac:dyDescent="0.2">
      <c r="A41" s="17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95" t="s">
        <v>79</v>
      </c>
      <c r="U41" s="134"/>
      <c r="V41" s="134"/>
      <c r="W41" s="147"/>
    </row>
    <row r="43" spans="1:26" x14ac:dyDescent="0.2">
      <c r="H43" s="25"/>
    </row>
    <row r="44" spans="1:26" x14ac:dyDescent="0.2">
      <c r="H44" s="26"/>
    </row>
    <row r="45" spans="1:26" x14ac:dyDescent="0.2">
      <c r="H45" s="26"/>
    </row>
    <row r="46" spans="1:26" x14ac:dyDescent="0.2">
      <c r="G46" s="28"/>
      <c r="H46" s="26"/>
    </row>
    <row r="47" spans="1:26" x14ac:dyDescent="0.2">
      <c r="H47" s="16"/>
    </row>
    <row r="48" spans="1:26" x14ac:dyDescent="0.2">
      <c r="H48" s="27"/>
    </row>
  </sheetData>
  <sheetProtection sheet="1" objects="1" scenarios="1"/>
  <mergeCells count="1">
    <mergeCell ref="B3:I3"/>
  </mergeCells>
  <phoneticPr fontId="0" type="noConversion"/>
  <pageMargins left="0.22" right="0.25" top="0.56000000000000005" bottom="0.76" header="0.4921259845" footer="0.4921259845"/>
  <pageSetup scale="95" firstPageNumber="5" orientation="landscape" useFirstPageNumber="1" horizontalDpi="4294967292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65"/>
  <sheetViews>
    <sheetView topLeftCell="A4" zoomScaleNormal="100" workbookViewId="0">
      <pane ySplit="765" activePane="bottomLeft"/>
      <selection activeCell="A4" sqref="A4"/>
      <selection pane="bottomLeft" activeCell="B20" sqref="B20"/>
    </sheetView>
  </sheetViews>
  <sheetFormatPr baseColWidth="10" defaultRowHeight="12.75" x14ac:dyDescent="0.2"/>
  <cols>
    <col min="1" max="1" width="4" customWidth="1"/>
    <col min="2" max="2" width="31.42578125" customWidth="1"/>
    <col min="3" max="14" width="7.7109375" customWidth="1"/>
    <col min="15" max="15" width="7.85546875" customWidth="1"/>
    <col min="16" max="16" width="3.42578125" customWidth="1"/>
  </cols>
  <sheetData>
    <row r="1" spans="1:16" ht="18.75" x14ac:dyDescent="0.3">
      <c r="B1" s="199" t="s">
        <v>21</v>
      </c>
      <c r="C1" s="5"/>
      <c r="D1" s="5"/>
      <c r="E1" s="5"/>
      <c r="F1" s="5"/>
      <c r="G1" s="5"/>
      <c r="H1" s="6"/>
      <c r="I1" s="6"/>
      <c r="J1" s="6"/>
      <c r="K1" s="6"/>
      <c r="L1" s="6"/>
      <c r="M1" s="6"/>
      <c r="N1" s="6"/>
      <c r="O1" s="6"/>
    </row>
    <row r="2" spans="1:16" ht="19.5" x14ac:dyDescent="0.35">
      <c r="B2" s="563" t="str">
        <f>Coût!$A$3</f>
        <v>Jos Bleau inc.</v>
      </c>
      <c r="C2" s="564"/>
      <c r="D2" s="564"/>
      <c r="E2" s="564"/>
      <c r="F2" s="565"/>
      <c r="G2" s="5"/>
      <c r="H2" s="6"/>
      <c r="I2" s="6"/>
      <c r="J2" s="6"/>
      <c r="K2" s="6"/>
      <c r="L2" s="6"/>
      <c r="M2" s="6"/>
      <c r="N2" s="6"/>
      <c r="O2" s="6"/>
    </row>
    <row r="4" spans="1:16" x14ac:dyDescent="0.2">
      <c r="A4" s="7"/>
      <c r="B4" s="8"/>
      <c r="C4" s="9"/>
      <c r="D4" s="10"/>
      <c r="E4" s="11"/>
      <c r="F4" s="11"/>
      <c r="G4" s="11"/>
      <c r="H4" s="9"/>
      <c r="I4" s="9"/>
      <c r="J4" s="9"/>
      <c r="K4" s="9"/>
      <c r="L4" s="9"/>
      <c r="M4" s="9"/>
      <c r="N4" s="9"/>
      <c r="O4" s="9"/>
      <c r="P4" s="12"/>
    </row>
    <row r="5" spans="1:16" x14ac:dyDescent="0.2">
      <c r="A5" s="13"/>
      <c r="B5" s="202"/>
      <c r="C5" s="206" t="str">
        <f>Ventes!H8</f>
        <v>Jan</v>
      </c>
      <c r="D5" s="206" t="str">
        <f>Ventes!I8</f>
        <v>Fév</v>
      </c>
      <c r="E5" s="206" t="str">
        <f>Ventes!J8</f>
        <v>Mars</v>
      </c>
      <c r="F5" s="206" t="str">
        <f>Ventes!K8</f>
        <v>Avril</v>
      </c>
      <c r="G5" s="206" t="str">
        <f>Ventes!L8</f>
        <v>Mai</v>
      </c>
      <c r="H5" s="206" t="str">
        <f>Ventes!M8</f>
        <v>Juin</v>
      </c>
      <c r="I5" s="206" t="str">
        <f>Ventes!N8</f>
        <v>Juil</v>
      </c>
      <c r="J5" s="206" t="str">
        <f>Ventes!O8</f>
        <v>Août</v>
      </c>
      <c r="K5" s="206" t="str">
        <f>Ventes!P8</f>
        <v>Sept</v>
      </c>
      <c r="L5" s="206" t="str">
        <f>Ventes!Q8</f>
        <v>Oct</v>
      </c>
      <c r="M5" s="206" t="str">
        <f>Ventes!R8</f>
        <v>Nov</v>
      </c>
      <c r="N5" s="206" t="str">
        <f>Ventes!S8</f>
        <v>Déc</v>
      </c>
      <c r="O5" s="207" t="s">
        <v>22</v>
      </c>
      <c r="P5" s="141"/>
    </row>
    <row r="6" spans="1:16" x14ac:dyDescent="0.2">
      <c r="A6" s="13"/>
      <c r="B6" s="1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136"/>
      <c r="P6" s="141"/>
    </row>
    <row r="7" spans="1:16" x14ac:dyDescent="0.2">
      <c r="A7" s="13"/>
      <c r="B7" s="396" t="s">
        <v>23</v>
      </c>
      <c r="C7" s="334">
        <v>0</v>
      </c>
      <c r="D7" s="334">
        <f t="shared" ref="D7:N7" si="0">C64</f>
        <v>0</v>
      </c>
      <c r="E7" s="334">
        <f t="shared" si="0"/>
        <v>0</v>
      </c>
      <c r="F7" s="334">
        <f t="shared" si="0"/>
        <v>0</v>
      </c>
      <c r="G7" s="334">
        <f t="shared" si="0"/>
        <v>0</v>
      </c>
      <c r="H7" s="334">
        <f t="shared" si="0"/>
        <v>0</v>
      </c>
      <c r="I7" s="334">
        <f t="shared" si="0"/>
        <v>0</v>
      </c>
      <c r="J7" s="334">
        <f t="shared" si="0"/>
        <v>0</v>
      </c>
      <c r="K7" s="334">
        <f t="shared" si="0"/>
        <v>0</v>
      </c>
      <c r="L7" s="334">
        <f t="shared" si="0"/>
        <v>0</v>
      </c>
      <c r="M7" s="334">
        <f t="shared" si="0"/>
        <v>0</v>
      </c>
      <c r="N7" s="334">
        <f t="shared" si="0"/>
        <v>0</v>
      </c>
      <c r="O7" s="209"/>
      <c r="P7" s="141"/>
    </row>
    <row r="8" spans="1:16" x14ac:dyDescent="0.2">
      <c r="A8" s="13"/>
      <c r="B8" s="200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141"/>
    </row>
    <row r="9" spans="1:16" x14ac:dyDescent="0.2">
      <c r="A9" s="13"/>
      <c r="B9" s="201" t="s">
        <v>24</v>
      </c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141"/>
    </row>
    <row r="10" spans="1:16" x14ac:dyDescent="0.2">
      <c r="A10" s="13"/>
      <c r="B10" s="409" t="s">
        <v>25</v>
      </c>
      <c r="C10" s="210">
        <f>Ventes!H37</f>
        <v>0</v>
      </c>
      <c r="D10" s="210">
        <f>Ventes!I37</f>
        <v>0</v>
      </c>
      <c r="E10" s="210">
        <f>Ventes!J37</f>
        <v>0</v>
      </c>
      <c r="F10" s="210">
        <f>Ventes!K37</f>
        <v>0</v>
      </c>
      <c r="G10" s="210">
        <f>Ventes!L37</f>
        <v>0</v>
      </c>
      <c r="H10" s="210">
        <f>Ventes!M37</f>
        <v>0</v>
      </c>
      <c r="I10" s="210">
        <f>Ventes!N37</f>
        <v>0</v>
      </c>
      <c r="J10" s="210">
        <f>Ventes!O37</f>
        <v>0</v>
      </c>
      <c r="K10" s="210">
        <f>Ventes!P37</f>
        <v>0</v>
      </c>
      <c r="L10" s="210">
        <f>Ventes!Q37</f>
        <v>0</v>
      </c>
      <c r="M10" s="210">
        <f>Ventes!R37</f>
        <v>0</v>
      </c>
      <c r="N10" s="210">
        <f>Ventes!S37</f>
        <v>0</v>
      </c>
      <c r="O10" s="334">
        <f>SUM(C10:N10)</f>
        <v>0</v>
      </c>
      <c r="P10" s="141"/>
    </row>
    <row r="11" spans="1:16" x14ac:dyDescent="0.2">
      <c r="A11" s="13"/>
      <c r="B11" s="417" t="s">
        <v>19</v>
      </c>
      <c r="C11" s="441">
        <v>0</v>
      </c>
      <c r="D11" s="441">
        <v>0</v>
      </c>
      <c r="E11" s="441">
        <v>0</v>
      </c>
      <c r="F11" s="441">
        <v>0</v>
      </c>
      <c r="G11" s="441">
        <v>0</v>
      </c>
      <c r="H11" s="441">
        <v>0</v>
      </c>
      <c r="I11" s="441">
        <v>0</v>
      </c>
      <c r="J11" s="441">
        <v>0</v>
      </c>
      <c r="K11" s="441">
        <v>0</v>
      </c>
      <c r="L11" s="441">
        <v>0</v>
      </c>
      <c r="M11" s="441">
        <v>0</v>
      </c>
      <c r="N11" s="441">
        <v>0</v>
      </c>
      <c r="O11" s="334">
        <f>SUM(C11:N11)</f>
        <v>0</v>
      </c>
      <c r="P11" s="141"/>
    </row>
    <row r="12" spans="1:16" x14ac:dyDescent="0.2">
      <c r="A12" s="13"/>
      <c r="B12" s="139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410" t="s">
        <v>4</v>
      </c>
      <c r="P12" s="141"/>
    </row>
    <row r="13" spans="1:16" x14ac:dyDescent="0.2">
      <c r="A13" s="13"/>
      <c r="B13" s="411" t="s">
        <v>249</v>
      </c>
      <c r="C13" s="412">
        <f t="shared" ref="C13:N13" si="1">SUM(C10:C12)</f>
        <v>0</v>
      </c>
      <c r="D13" s="345">
        <f t="shared" si="1"/>
        <v>0</v>
      </c>
      <c r="E13" s="345">
        <f t="shared" si="1"/>
        <v>0</v>
      </c>
      <c r="F13" s="345">
        <f t="shared" si="1"/>
        <v>0</v>
      </c>
      <c r="G13" s="345">
        <f t="shared" si="1"/>
        <v>0</v>
      </c>
      <c r="H13" s="345">
        <f t="shared" si="1"/>
        <v>0</v>
      </c>
      <c r="I13" s="345">
        <f t="shared" si="1"/>
        <v>0</v>
      </c>
      <c r="J13" s="345">
        <f t="shared" si="1"/>
        <v>0</v>
      </c>
      <c r="K13" s="345">
        <f t="shared" si="1"/>
        <v>0</v>
      </c>
      <c r="L13" s="345">
        <f t="shared" si="1"/>
        <v>0</v>
      </c>
      <c r="M13" s="345">
        <f t="shared" si="1"/>
        <v>0</v>
      </c>
      <c r="N13" s="345">
        <f t="shared" si="1"/>
        <v>0</v>
      </c>
      <c r="O13" s="334">
        <f>SUM(C13:N13)</f>
        <v>0</v>
      </c>
      <c r="P13" s="141"/>
    </row>
    <row r="14" spans="1:16" x14ac:dyDescent="0.2">
      <c r="A14" s="13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41"/>
    </row>
    <row r="15" spans="1:16" x14ac:dyDescent="0.2">
      <c r="A15" s="13"/>
      <c r="B15" s="201" t="s">
        <v>26</v>
      </c>
      <c r="C15" s="212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141"/>
    </row>
    <row r="16" spans="1:16" x14ac:dyDescent="0.2">
      <c r="A16" s="13"/>
      <c r="B16" s="373" t="str">
        <f>Coût!D14</f>
        <v>Équipements informatiques</v>
      </c>
      <c r="C16" s="430">
        <f>Coût!F14</f>
        <v>0</v>
      </c>
      <c r="D16" s="431">
        <v>0</v>
      </c>
      <c r="E16" s="431">
        <v>0</v>
      </c>
      <c r="F16" s="431">
        <v>0</v>
      </c>
      <c r="G16" s="431">
        <v>0</v>
      </c>
      <c r="H16" s="431">
        <v>0</v>
      </c>
      <c r="I16" s="431">
        <v>0</v>
      </c>
      <c r="J16" s="431">
        <v>0</v>
      </c>
      <c r="K16" s="431">
        <v>0</v>
      </c>
      <c r="L16" s="431">
        <v>0</v>
      </c>
      <c r="M16" s="431">
        <v>0</v>
      </c>
      <c r="N16" s="432">
        <v>0</v>
      </c>
      <c r="O16" s="334">
        <f t="shared" ref="O16:O45" si="2">SUM(C16:N16)</f>
        <v>0</v>
      </c>
      <c r="P16" s="141"/>
    </row>
    <row r="17" spans="1:16" x14ac:dyDescent="0.2">
      <c r="A17" s="13"/>
      <c r="B17" s="374" t="str">
        <f>Coût!D15</f>
        <v>Équipements de bureau</v>
      </c>
      <c r="C17" s="430">
        <f>Coût!F15</f>
        <v>0</v>
      </c>
      <c r="D17" s="430">
        <v>0</v>
      </c>
      <c r="E17" s="430">
        <v>0</v>
      </c>
      <c r="F17" s="430">
        <v>0</v>
      </c>
      <c r="G17" s="430">
        <v>0</v>
      </c>
      <c r="H17" s="430">
        <v>0</v>
      </c>
      <c r="I17" s="430">
        <v>0</v>
      </c>
      <c r="J17" s="430">
        <v>0</v>
      </c>
      <c r="K17" s="430">
        <v>0</v>
      </c>
      <c r="L17" s="430">
        <v>0</v>
      </c>
      <c r="M17" s="430">
        <v>0</v>
      </c>
      <c r="N17" s="433">
        <v>0</v>
      </c>
      <c r="O17" s="334">
        <f t="shared" si="2"/>
        <v>0</v>
      </c>
      <c r="P17" s="141"/>
    </row>
    <row r="18" spans="1:16" x14ac:dyDescent="0.2">
      <c r="A18" s="13"/>
      <c r="B18" s="375" t="str">
        <f>Coût!D16</f>
        <v>Machinerie et outillage</v>
      </c>
      <c r="C18" s="430">
        <f>Coût!F16</f>
        <v>0</v>
      </c>
      <c r="D18" s="430">
        <v>0</v>
      </c>
      <c r="E18" s="430">
        <v>0</v>
      </c>
      <c r="F18" s="430">
        <v>0</v>
      </c>
      <c r="G18" s="430">
        <v>0</v>
      </c>
      <c r="H18" s="430">
        <v>0</v>
      </c>
      <c r="I18" s="430">
        <v>0</v>
      </c>
      <c r="J18" s="430">
        <v>0</v>
      </c>
      <c r="K18" s="430">
        <v>0</v>
      </c>
      <c r="L18" s="430">
        <v>0</v>
      </c>
      <c r="M18" s="430">
        <v>0</v>
      </c>
      <c r="N18" s="433">
        <v>0</v>
      </c>
      <c r="O18" s="334">
        <f t="shared" si="2"/>
        <v>0</v>
      </c>
      <c r="P18" s="141"/>
    </row>
    <row r="19" spans="1:16" x14ac:dyDescent="0.2">
      <c r="A19" s="13"/>
      <c r="B19" s="374" t="str">
        <f>Coût!D17</f>
        <v>Améliorations locatives</v>
      </c>
      <c r="C19" s="430">
        <f>Coût!F17</f>
        <v>0</v>
      </c>
      <c r="D19" s="430">
        <v>0</v>
      </c>
      <c r="E19" s="430">
        <v>0</v>
      </c>
      <c r="F19" s="430">
        <v>0</v>
      </c>
      <c r="G19" s="430">
        <v>0</v>
      </c>
      <c r="H19" s="430">
        <v>0</v>
      </c>
      <c r="I19" s="430">
        <v>0</v>
      </c>
      <c r="J19" s="430">
        <v>0</v>
      </c>
      <c r="K19" s="430">
        <v>0</v>
      </c>
      <c r="L19" s="430">
        <v>0</v>
      </c>
      <c r="M19" s="430">
        <v>0</v>
      </c>
      <c r="N19" s="433">
        <v>0</v>
      </c>
      <c r="O19" s="334">
        <f t="shared" si="2"/>
        <v>0</v>
      </c>
      <c r="P19" s="141"/>
    </row>
    <row r="20" spans="1:16" x14ac:dyDescent="0.2">
      <c r="A20" s="13"/>
      <c r="B20" s="375" t="str">
        <f>Coût!D18</f>
        <v xml:space="preserve">Autres </v>
      </c>
      <c r="C20" s="430">
        <f>Coût!F18</f>
        <v>0</v>
      </c>
      <c r="D20" s="430">
        <v>0</v>
      </c>
      <c r="E20" s="430">
        <v>0</v>
      </c>
      <c r="F20" s="430">
        <v>0</v>
      </c>
      <c r="G20" s="430">
        <v>0</v>
      </c>
      <c r="H20" s="430">
        <v>0</v>
      </c>
      <c r="I20" s="430">
        <v>0</v>
      </c>
      <c r="J20" s="430">
        <v>0</v>
      </c>
      <c r="K20" s="430">
        <v>0</v>
      </c>
      <c r="L20" s="430">
        <v>0</v>
      </c>
      <c r="M20" s="430">
        <v>0</v>
      </c>
      <c r="N20" s="433">
        <v>0</v>
      </c>
      <c r="O20" s="334">
        <f t="shared" si="2"/>
        <v>0</v>
      </c>
      <c r="P20" s="141"/>
    </row>
    <row r="21" spans="1:16" x14ac:dyDescent="0.2">
      <c r="A21" s="13"/>
      <c r="B21" s="375" t="str">
        <f>Coût!D19</f>
        <v>Frais initiaux</v>
      </c>
      <c r="C21" s="485">
        <f>Coût!F19</f>
        <v>0</v>
      </c>
      <c r="D21" s="486">
        <v>0</v>
      </c>
      <c r="E21" s="486">
        <v>0</v>
      </c>
      <c r="F21" s="486">
        <v>0</v>
      </c>
      <c r="G21" s="486">
        <v>0</v>
      </c>
      <c r="H21" s="486">
        <v>0</v>
      </c>
      <c r="I21" s="486">
        <v>0</v>
      </c>
      <c r="J21" s="486">
        <v>0</v>
      </c>
      <c r="K21" s="486">
        <v>0</v>
      </c>
      <c r="L21" s="486">
        <v>0</v>
      </c>
      <c r="M21" s="486">
        <v>0</v>
      </c>
      <c r="N21" s="487">
        <v>0</v>
      </c>
      <c r="O21" s="334">
        <f t="shared" si="2"/>
        <v>0</v>
      </c>
      <c r="P21" s="141"/>
    </row>
    <row r="22" spans="1:16" x14ac:dyDescent="0.2">
      <c r="A22" s="13"/>
      <c r="B22" s="402" t="s">
        <v>239</v>
      </c>
      <c r="C22" s="434">
        <v>0</v>
      </c>
      <c r="D22" s="435">
        <v>0</v>
      </c>
      <c r="E22" s="435">
        <v>0</v>
      </c>
      <c r="F22" s="435">
        <v>0</v>
      </c>
      <c r="G22" s="435">
        <v>0</v>
      </c>
      <c r="H22" s="435">
        <v>0</v>
      </c>
      <c r="I22" s="435">
        <v>0</v>
      </c>
      <c r="J22" s="435">
        <v>0</v>
      </c>
      <c r="K22" s="435">
        <v>0</v>
      </c>
      <c r="L22" s="435">
        <v>0</v>
      </c>
      <c r="M22" s="435">
        <v>0</v>
      </c>
      <c r="N22" s="435">
        <v>0</v>
      </c>
      <c r="O22" s="334">
        <f t="shared" si="2"/>
        <v>0</v>
      </c>
      <c r="P22" s="141"/>
    </row>
    <row r="23" spans="1:16" ht="13.5" thickBot="1" x14ac:dyDescent="0.25">
      <c r="A23" s="13"/>
      <c r="B23" s="403" t="s">
        <v>5</v>
      </c>
      <c r="C23" s="500">
        <f>0+Coût!F10</f>
        <v>0</v>
      </c>
      <c r="D23" s="488">
        <v>0</v>
      </c>
      <c r="E23" s="488">
        <v>0</v>
      </c>
      <c r="F23" s="488">
        <v>0</v>
      </c>
      <c r="G23" s="488">
        <v>0</v>
      </c>
      <c r="H23" s="488">
        <v>0</v>
      </c>
      <c r="I23" s="488">
        <v>0</v>
      </c>
      <c r="J23" s="488">
        <v>0</v>
      </c>
      <c r="K23" s="488">
        <v>0</v>
      </c>
      <c r="L23" s="488">
        <v>0</v>
      </c>
      <c r="M23" s="488">
        <v>0</v>
      </c>
      <c r="N23" s="488">
        <v>0</v>
      </c>
      <c r="O23" s="334">
        <f t="shared" si="2"/>
        <v>0</v>
      </c>
      <c r="P23" s="141"/>
    </row>
    <row r="24" spans="1:16" x14ac:dyDescent="0.2">
      <c r="A24" s="13"/>
      <c r="B24" s="393" t="s">
        <v>27</v>
      </c>
      <c r="C24" s="430">
        <v>0</v>
      </c>
      <c r="D24" s="430">
        <v>0</v>
      </c>
      <c r="E24" s="430">
        <v>0</v>
      </c>
      <c r="F24" s="430">
        <v>0</v>
      </c>
      <c r="G24" s="430">
        <v>0</v>
      </c>
      <c r="H24" s="430">
        <v>0</v>
      </c>
      <c r="I24" s="430">
        <v>0</v>
      </c>
      <c r="J24" s="430">
        <v>0</v>
      </c>
      <c r="K24" s="430">
        <v>0</v>
      </c>
      <c r="L24" s="430">
        <v>0</v>
      </c>
      <c r="M24" s="430">
        <v>0</v>
      </c>
      <c r="N24" s="430">
        <v>0</v>
      </c>
      <c r="O24" s="334">
        <f t="shared" si="2"/>
        <v>0</v>
      </c>
      <c r="P24" s="141"/>
    </row>
    <row r="25" spans="1:16" x14ac:dyDescent="0.2">
      <c r="A25" s="13"/>
      <c r="B25" s="393" t="s">
        <v>138</v>
      </c>
      <c r="C25" s="430">
        <v>0</v>
      </c>
      <c r="D25" s="430">
        <v>0</v>
      </c>
      <c r="E25" s="430">
        <v>0</v>
      </c>
      <c r="F25" s="430">
        <v>0</v>
      </c>
      <c r="G25" s="430">
        <v>0</v>
      </c>
      <c r="H25" s="430">
        <v>0</v>
      </c>
      <c r="I25" s="430">
        <v>0</v>
      </c>
      <c r="J25" s="430">
        <v>0</v>
      </c>
      <c r="K25" s="430">
        <v>0</v>
      </c>
      <c r="L25" s="430">
        <v>0</v>
      </c>
      <c r="M25" s="430">
        <v>0</v>
      </c>
      <c r="N25" s="430">
        <v>0</v>
      </c>
      <c r="O25" s="334">
        <f t="shared" si="2"/>
        <v>0</v>
      </c>
      <c r="P25" s="141"/>
    </row>
    <row r="26" spans="1:16" x14ac:dyDescent="0.2">
      <c r="A26" s="13"/>
      <c r="B26" s="394" t="s">
        <v>28</v>
      </c>
      <c r="C26" s="430">
        <v>0</v>
      </c>
      <c r="D26" s="430">
        <v>0</v>
      </c>
      <c r="E26" s="430">
        <v>0</v>
      </c>
      <c r="F26" s="430">
        <v>0</v>
      </c>
      <c r="G26" s="430">
        <v>0</v>
      </c>
      <c r="H26" s="430">
        <v>0</v>
      </c>
      <c r="I26" s="430">
        <v>0</v>
      </c>
      <c r="J26" s="430">
        <v>0</v>
      </c>
      <c r="K26" s="430">
        <v>0</v>
      </c>
      <c r="L26" s="430">
        <v>0</v>
      </c>
      <c r="M26" s="430">
        <v>0</v>
      </c>
      <c r="N26" s="430">
        <v>0</v>
      </c>
      <c r="O26" s="334">
        <f t="shared" si="2"/>
        <v>0</v>
      </c>
      <c r="P26" s="141"/>
    </row>
    <row r="27" spans="1:16" x14ac:dyDescent="0.2">
      <c r="A27" s="13"/>
      <c r="B27" s="394" t="s">
        <v>29</v>
      </c>
      <c r="C27" s="430">
        <v>0</v>
      </c>
      <c r="D27" s="430">
        <v>0</v>
      </c>
      <c r="E27" s="430">
        <v>0</v>
      </c>
      <c r="F27" s="430">
        <v>0</v>
      </c>
      <c r="G27" s="430">
        <v>0</v>
      </c>
      <c r="H27" s="430">
        <v>0</v>
      </c>
      <c r="I27" s="430">
        <v>0</v>
      </c>
      <c r="J27" s="430">
        <v>0</v>
      </c>
      <c r="K27" s="430">
        <v>0</v>
      </c>
      <c r="L27" s="430">
        <v>0</v>
      </c>
      <c r="M27" s="430">
        <v>0</v>
      </c>
      <c r="N27" s="430">
        <v>0</v>
      </c>
      <c r="O27" s="334">
        <f t="shared" si="2"/>
        <v>0</v>
      </c>
      <c r="P27" s="141"/>
    </row>
    <row r="28" spans="1:16" x14ac:dyDescent="0.2">
      <c r="A28" s="13"/>
      <c r="B28" s="393" t="s">
        <v>30</v>
      </c>
      <c r="C28" s="430">
        <v>0</v>
      </c>
      <c r="D28" s="430">
        <v>0</v>
      </c>
      <c r="E28" s="430">
        <v>0</v>
      </c>
      <c r="F28" s="430">
        <v>0</v>
      </c>
      <c r="G28" s="430">
        <v>0</v>
      </c>
      <c r="H28" s="430">
        <v>0</v>
      </c>
      <c r="I28" s="430">
        <v>0</v>
      </c>
      <c r="J28" s="430">
        <v>0</v>
      </c>
      <c r="K28" s="430">
        <v>0</v>
      </c>
      <c r="L28" s="430">
        <v>0</v>
      </c>
      <c r="M28" s="430">
        <v>0</v>
      </c>
      <c r="N28" s="430">
        <v>0</v>
      </c>
      <c r="O28" s="334">
        <f t="shared" si="2"/>
        <v>0</v>
      </c>
      <c r="P28" s="141"/>
    </row>
    <row r="29" spans="1:16" x14ac:dyDescent="0.2">
      <c r="A29" s="13"/>
      <c r="B29" s="393" t="s">
        <v>31</v>
      </c>
      <c r="C29" s="430">
        <v>0</v>
      </c>
      <c r="D29" s="430">
        <v>0</v>
      </c>
      <c r="E29" s="430">
        <v>0</v>
      </c>
      <c r="F29" s="430">
        <v>0</v>
      </c>
      <c r="G29" s="430">
        <v>0</v>
      </c>
      <c r="H29" s="430">
        <v>0</v>
      </c>
      <c r="I29" s="430">
        <v>0</v>
      </c>
      <c r="J29" s="430">
        <v>0</v>
      </c>
      <c r="K29" s="430">
        <v>0</v>
      </c>
      <c r="L29" s="430">
        <v>0</v>
      </c>
      <c r="M29" s="430">
        <v>0</v>
      </c>
      <c r="N29" s="430">
        <v>0</v>
      </c>
      <c r="O29" s="334">
        <f t="shared" si="2"/>
        <v>0</v>
      </c>
      <c r="P29" s="141"/>
    </row>
    <row r="30" spans="1:16" x14ac:dyDescent="0.2">
      <c r="A30" s="13"/>
      <c r="B30" s="393" t="s">
        <v>255</v>
      </c>
      <c r="C30" s="430">
        <v>0</v>
      </c>
      <c r="D30" s="430">
        <v>0</v>
      </c>
      <c r="E30" s="430">
        <v>0</v>
      </c>
      <c r="F30" s="430">
        <v>0</v>
      </c>
      <c r="G30" s="430">
        <v>0</v>
      </c>
      <c r="H30" s="430">
        <v>0</v>
      </c>
      <c r="I30" s="430">
        <v>0</v>
      </c>
      <c r="J30" s="430">
        <v>0</v>
      </c>
      <c r="K30" s="430">
        <v>0</v>
      </c>
      <c r="L30" s="430">
        <v>0</v>
      </c>
      <c r="M30" s="430">
        <v>0</v>
      </c>
      <c r="N30" s="430">
        <v>0</v>
      </c>
      <c r="O30" s="334">
        <f t="shared" si="2"/>
        <v>0</v>
      </c>
      <c r="P30" s="141"/>
    </row>
    <row r="31" spans="1:16" x14ac:dyDescent="0.2">
      <c r="A31" s="13"/>
      <c r="B31" s="393" t="s">
        <v>32</v>
      </c>
      <c r="C31" s="430">
        <v>0</v>
      </c>
      <c r="D31" s="430">
        <v>0</v>
      </c>
      <c r="E31" s="430">
        <v>0</v>
      </c>
      <c r="F31" s="430">
        <v>0</v>
      </c>
      <c r="G31" s="430">
        <v>0</v>
      </c>
      <c r="H31" s="430">
        <v>0</v>
      </c>
      <c r="I31" s="430">
        <v>0</v>
      </c>
      <c r="J31" s="430">
        <v>0</v>
      </c>
      <c r="K31" s="430">
        <v>0</v>
      </c>
      <c r="L31" s="430">
        <v>0</v>
      </c>
      <c r="M31" s="430">
        <v>0</v>
      </c>
      <c r="N31" s="430">
        <v>0</v>
      </c>
      <c r="O31" s="334">
        <f t="shared" si="2"/>
        <v>0</v>
      </c>
      <c r="P31" s="141"/>
    </row>
    <row r="32" spans="1:16" x14ac:dyDescent="0.2">
      <c r="A32" s="13"/>
      <c r="B32" s="393" t="s">
        <v>33</v>
      </c>
      <c r="C32" s="430">
        <v>0</v>
      </c>
      <c r="D32" s="430">
        <v>0</v>
      </c>
      <c r="E32" s="430">
        <v>0</v>
      </c>
      <c r="F32" s="430">
        <v>0</v>
      </c>
      <c r="G32" s="430">
        <v>0</v>
      </c>
      <c r="H32" s="430">
        <v>0</v>
      </c>
      <c r="I32" s="430">
        <v>0</v>
      </c>
      <c r="J32" s="430">
        <v>0</v>
      </c>
      <c r="K32" s="430">
        <v>0</v>
      </c>
      <c r="L32" s="430">
        <v>0</v>
      </c>
      <c r="M32" s="430">
        <v>0</v>
      </c>
      <c r="N32" s="430">
        <v>0</v>
      </c>
      <c r="O32" s="334">
        <f t="shared" si="2"/>
        <v>0</v>
      </c>
      <c r="P32" s="141"/>
    </row>
    <row r="33" spans="1:16" x14ac:dyDescent="0.2">
      <c r="A33" s="13"/>
      <c r="B33" s="393" t="s">
        <v>34</v>
      </c>
      <c r="C33" s="430">
        <v>0</v>
      </c>
      <c r="D33" s="430">
        <v>0</v>
      </c>
      <c r="E33" s="430">
        <v>0</v>
      </c>
      <c r="F33" s="430">
        <v>0</v>
      </c>
      <c r="G33" s="430">
        <v>0</v>
      </c>
      <c r="H33" s="430">
        <v>0</v>
      </c>
      <c r="I33" s="430">
        <v>0</v>
      </c>
      <c r="J33" s="430">
        <v>0</v>
      </c>
      <c r="K33" s="430">
        <v>0</v>
      </c>
      <c r="L33" s="430">
        <v>0</v>
      </c>
      <c r="M33" s="430">
        <v>0</v>
      </c>
      <c r="N33" s="430">
        <v>0</v>
      </c>
      <c r="O33" s="334">
        <f t="shared" si="2"/>
        <v>0</v>
      </c>
      <c r="P33" s="141"/>
    </row>
    <row r="34" spans="1:16" x14ac:dyDescent="0.2">
      <c r="A34" s="13"/>
      <c r="B34" s="393" t="s">
        <v>35</v>
      </c>
      <c r="C34" s="430">
        <v>0</v>
      </c>
      <c r="D34" s="430">
        <v>0</v>
      </c>
      <c r="E34" s="430">
        <v>0</v>
      </c>
      <c r="F34" s="430">
        <v>0</v>
      </c>
      <c r="G34" s="430">
        <v>0</v>
      </c>
      <c r="H34" s="430">
        <v>0</v>
      </c>
      <c r="I34" s="430">
        <v>0</v>
      </c>
      <c r="J34" s="430">
        <v>0</v>
      </c>
      <c r="K34" s="430">
        <v>0</v>
      </c>
      <c r="L34" s="430">
        <v>0</v>
      </c>
      <c r="M34" s="430">
        <v>0</v>
      </c>
      <c r="N34" s="430">
        <v>0</v>
      </c>
      <c r="O34" s="334">
        <f t="shared" si="2"/>
        <v>0</v>
      </c>
      <c r="P34" s="141"/>
    </row>
    <row r="35" spans="1:16" x14ac:dyDescent="0.2">
      <c r="A35" s="13"/>
      <c r="B35" s="393" t="s">
        <v>139</v>
      </c>
      <c r="C35" s="430">
        <v>0</v>
      </c>
      <c r="D35" s="430">
        <v>0</v>
      </c>
      <c r="E35" s="430">
        <v>0</v>
      </c>
      <c r="F35" s="430">
        <v>0</v>
      </c>
      <c r="G35" s="430">
        <v>0</v>
      </c>
      <c r="H35" s="430">
        <v>0</v>
      </c>
      <c r="I35" s="430">
        <v>0</v>
      </c>
      <c r="J35" s="430">
        <v>0</v>
      </c>
      <c r="K35" s="430">
        <v>0</v>
      </c>
      <c r="L35" s="430">
        <v>0</v>
      </c>
      <c r="M35" s="430">
        <v>0</v>
      </c>
      <c r="N35" s="430">
        <v>0</v>
      </c>
      <c r="O35" s="334">
        <f t="shared" si="2"/>
        <v>0</v>
      </c>
      <c r="P35" s="141"/>
    </row>
    <row r="36" spans="1:16" x14ac:dyDescent="0.2">
      <c r="A36" s="13"/>
      <c r="B36" s="393" t="s">
        <v>253</v>
      </c>
      <c r="C36" s="430">
        <v>0</v>
      </c>
      <c r="D36" s="430">
        <v>0</v>
      </c>
      <c r="E36" s="430">
        <v>0</v>
      </c>
      <c r="F36" s="430">
        <v>0</v>
      </c>
      <c r="G36" s="430">
        <v>0</v>
      </c>
      <c r="H36" s="430">
        <v>0</v>
      </c>
      <c r="I36" s="430">
        <v>0</v>
      </c>
      <c r="J36" s="430">
        <v>0</v>
      </c>
      <c r="K36" s="430">
        <v>0</v>
      </c>
      <c r="L36" s="430">
        <v>0</v>
      </c>
      <c r="M36" s="430">
        <v>0</v>
      </c>
      <c r="N36" s="430">
        <v>0</v>
      </c>
      <c r="O36" s="334">
        <f t="shared" si="2"/>
        <v>0</v>
      </c>
      <c r="P36" s="141"/>
    </row>
    <row r="37" spans="1:16" x14ac:dyDescent="0.2">
      <c r="A37" s="13"/>
      <c r="B37" s="393" t="s">
        <v>209</v>
      </c>
      <c r="C37" s="430">
        <v>0</v>
      </c>
      <c r="D37" s="430">
        <v>0</v>
      </c>
      <c r="E37" s="430">
        <v>0</v>
      </c>
      <c r="F37" s="430">
        <v>0</v>
      </c>
      <c r="G37" s="430">
        <v>0</v>
      </c>
      <c r="H37" s="430">
        <v>0</v>
      </c>
      <c r="I37" s="430">
        <v>0</v>
      </c>
      <c r="J37" s="430">
        <v>0</v>
      </c>
      <c r="K37" s="430">
        <v>0</v>
      </c>
      <c r="L37" s="430">
        <v>0</v>
      </c>
      <c r="M37" s="430">
        <v>0</v>
      </c>
      <c r="N37" s="430">
        <v>0</v>
      </c>
      <c r="O37" s="334">
        <f t="shared" si="2"/>
        <v>0</v>
      </c>
      <c r="P37" s="141"/>
    </row>
    <row r="38" spans="1:16" x14ac:dyDescent="0.2">
      <c r="A38" s="13"/>
      <c r="B38" s="393" t="s">
        <v>256</v>
      </c>
      <c r="C38" s="430">
        <v>0</v>
      </c>
      <c r="D38" s="430">
        <v>0</v>
      </c>
      <c r="E38" s="430">
        <v>0</v>
      </c>
      <c r="F38" s="430">
        <v>0</v>
      </c>
      <c r="G38" s="430">
        <v>0</v>
      </c>
      <c r="H38" s="430">
        <v>0</v>
      </c>
      <c r="I38" s="430">
        <v>0</v>
      </c>
      <c r="J38" s="430">
        <v>0</v>
      </c>
      <c r="K38" s="430">
        <v>0</v>
      </c>
      <c r="L38" s="430">
        <v>0</v>
      </c>
      <c r="M38" s="430">
        <v>0</v>
      </c>
      <c r="N38" s="430">
        <v>0</v>
      </c>
      <c r="O38" s="334">
        <f t="shared" si="2"/>
        <v>0</v>
      </c>
      <c r="P38" s="141"/>
    </row>
    <row r="39" spans="1:16" x14ac:dyDescent="0.2">
      <c r="A39" s="13"/>
      <c r="B39" s="393" t="s">
        <v>37</v>
      </c>
      <c r="C39" s="430">
        <v>0</v>
      </c>
      <c r="D39" s="430">
        <v>0</v>
      </c>
      <c r="E39" s="430">
        <v>0</v>
      </c>
      <c r="F39" s="430">
        <v>0</v>
      </c>
      <c r="G39" s="430">
        <v>0</v>
      </c>
      <c r="H39" s="430">
        <v>0</v>
      </c>
      <c r="I39" s="430">
        <v>0</v>
      </c>
      <c r="J39" s="430">
        <v>0</v>
      </c>
      <c r="K39" s="430">
        <v>0</v>
      </c>
      <c r="L39" s="430">
        <v>0</v>
      </c>
      <c r="M39" s="430">
        <v>0</v>
      </c>
      <c r="N39" s="430">
        <v>0</v>
      </c>
      <c r="O39" s="334">
        <f t="shared" si="2"/>
        <v>0</v>
      </c>
      <c r="P39" s="141"/>
    </row>
    <row r="40" spans="1:16" x14ac:dyDescent="0.2">
      <c r="A40" s="13"/>
      <c r="B40" s="393" t="s">
        <v>38</v>
      </c>
      <c r="C40" s="430">
        <v>0</v>
      </c>
      <c r="D40" s="430">
        <v>0</v>
      </c>
      <c r="E40" s="430">
        <v>0</v>
      </c>
      <c r="F40" s="430">
        <v>0</v>
      </c>
      <c r="G40" s="430">
        <v>0</v>
      </c>
      <c r="H40" s="430">
        <v>0</v>
      </c>
      <c r="I40" s="430">
        <v>0</v>
      </c>
      <c r="J40" s="430">
        <v>0</v>
      </c>
      <c r="K40" s="430">
        <v>0</v>
      </c>
      <c r="L40" s="430">
        <v>0</v>
      </c>
      <c r="M40" s="430">
        <v>0</v>
      </c>
      <c r="N40" s="430">
        <v>0</v>
      </c>
      <c r="O40" s="334">
        <f t="shared" si="2"/>
        <v>0</v>
      </c>
      <c r="P40" s="141"/>
    </row>
    <row r="41" spans="1:16" x14ac:dyDescent="0.2">
      <c r="A41" s="13"/>
      <c r="B41" s="393" t="s">
        <v>264</v>
      </c>
      <c r="C41" s="430">
        <v>0</v>
      </c>
      <c r="D41" s="430">
        <v>0</v>
      </c>
      <c r="E41" s="430">
        <v>0</v>
      </c>
      <c r="F41" s="430">
        <v>0</v>
      </c>
      <c r="G41" s="430">
        <v>0</v>
      </c>
      <c r="H41" s="430">
        <v>0</v>
      </c>
      <c r="I41" s="430">
        <v>0</v>
      </c>
      <c r="J41" s="430">
        <v>0</v>
      </c>
      <c r="K41" s="430">
        <v>0</v>
      </c>
      <c r="L41" s="430">
        <v>0</v>
      </c>
      <c r="M41" s="430">
        <v>0</v>
      </c>
      <c r="N41" s="430">
        <v>0</v>
      </c>
      <c r="O41" s="334">
        <f t="shared" si="2"/>
        <v>0</v>
      </c>
      <c r="P41" s="141"/>
    </row>
    <row r="42" spans="1:16" x14ac:dyDescent="0.2">
      <c r="A42" s="13"/>
      <c r="B42" s="395" t="s">
        <v>254</v>
      </c>
      <c r="C42" s="436">
        <v>0</v>
      </c>
      <c r="D42" s="436">
        <v>0</v>
      </c>
      <c r="E42" s="436">
        <v>0</v>
      </c>
      <c r="F42" s="436">
        <v>0</v>
      </c>
      <c r="G42" s="436">
        <v>0</v>
      </c>
      <c r="H42" s="436">
        <v>0</v>
      </c>
      <c r="I42" s="436">
        <v>0</v>
      </c>
      <c r="J42" s="436">
        <v>0</v>
      </c>
      <c r="K42" s="436">
        <v>0</v>
      </c>
      <c r="L42" s="436">
        <v>0</v>
      </c>
      <c r="M42" s="436">
        <v>0</v>
      </c>
      <c r="N42" s="437">
        <v>0</v>
      </c>
      <c r="O42" s="334">
        <f t="shared" si="2"/>
        <v>0</v>
      </c>
      <c r="P42" s="141"/>
    </row>
    <row r="43" spans="1:16" x14ac:dyDescent="0.2">
      <c r="A43" s="13"/>
      <c r="B43" s="325" t="s">
        <v>179</v>
      </c>
      <c r="C43" s="211"/>
      <c r="D43" s="196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09" t="s">
        <v>4</v>
      </c>
      <c r="P43" s="141"/>
    </row>
    <row r="44" spans="1:16" x14ac:dyDescent="0.2">
      <c r="A44" s="13"/>
      <c r="B44" s="419" t="s">
        <v>176</v>
      </c>
      <c r="C44" s="431">
        <v>0</v>
      </c>
      <c r="D44" s="431">
        <v>0</v>
      </c>
      <c r="E44" s="431">
        <v>0</v>
      </c>
      <c r="F44" s="431">
        <v>0</v>
      </c>
      <c r="G44" s="431">
        <v>0</v>
      </c>
      <c r="H44" s="431">
        <v>0</v>
      </c>
      <c r="I44" s="431">
        <v>0</v>
      </c>
      <c r="J44" s="431">
        <v>0</v>
      </c>
      <c r="K44" s="431">
        <v>0</v>
      </c>
      <c r="L44" s="431">
        <v>0</v>
      </c>
      <c r="M44" s="431">
        <v>0</v>
      </c>
      <c r="N44" s="432">
        <v>0</v>
      </c>
      <c r="O44" s="334">
        <f t="shared" si="2"/>
        <v>0</v>
      </c>
      <c r="P44" s="141"/>
    </row>
    <row r="45" spans="1:16" x14ac:dyDescent="0.2">
      <c r="A45" s="13"/>
      <c r="B45" s="415" t="s">
        <v>177</v>
      </c>
      <c r="C45" s="436">
        <v>0</v>
      </c>
      <c r="D45" s="436">
        <v>0</v>
      </c>
      <c r="E45" s="436">
        <v>0</v>
      </c>
      <c r="F45" s="436">
        <v>0</v>
      </c>
      <c r="G45" s="436">
        <v>0</v>
      </c>
      <c r="H45" s="436">
        <v>0</v>
      </c>
      <c r="I45" s="436">
        <v>0</v>
      </c>
      <c r="J45" s="436">
        <v>0</v>
      </c>
      <c r="K45" s="436">
        <v>0</v>
      </c>
      <c r="L45" s="436">
        <v>0</v>
      </c>
      <c r="M45" s="436">
        <v>0</v>
      </c>
      <c r="N45" s="437">
        <v>0</v>
      </c>
      <c r="O45" s="334">
        <f t="shared" si="2"/>
        <v>0</v>
      </c>
      <c r="P45" s="141"/>
    </row>
    <row r="46" spans="1:16" x14ac:dyDescent="0.2">
      <c r="A46" s="13"/>
      <c r="B46" s="414" t="s">
        <v>260</v>
      </c>
      <c r="C46" s="493">
        <f>'Prêt (1)'!$E22</f>
        <v>0</v>
      </c>
      <c r="D46" s="493">
        <f>'Prêt (1)'!$E23</f>
        <v>0</v>
      </c>
      <c r="E46" s="493">
        <f>'Prêt (1)'!$E24</f>
        <v>0</v>
      </c>
      <c r="F46" s="493">
        <f>'Prêt (1)'!$E25</f>
        <v>0</v>
      </c>
      <c r="G46" s="493">
        <f>'Prêt (1)'!$E26</f>
        <v>0</v>
      </c>
      <c r="H46" s="493">
        <f>'Prêt (1)'!$E27</f>
        <v>0</v>
      </c>
      <c r="I46" s="493">
        <f>'Prêt (1)'!$E28</f>
        <v>0</v>
      </c>
      <c r="J46" s="493">
        <f>'Prêt (1)'!$E29</f>
        <v>0</v>
      </c>
      <c r="K46" s="493">
        <f>'Prêt (1)'!$E30</f>
        <v>0</v>
      </c>
      <c r="L46" s="493">
        <f>'Prêt (1)'!$E31</f>
        <v>0</v>
      </c>
      <c r="M46" s="493">
        <f>'Prêt (1)'!$E32</f>
        <v>0</v>
      </c>
      <c r="N46" s="496">
        <f>'Prêt (1)'!$E33</f>
        <v>0</v>
      </c>
      <c r="O46" s="334">
        <f>SUM(C46:N46)</f>
        <v>0</v>
      </c>
      <c r="P46" s="141"/>
    </row>
    <row r="47" spans="1:16" x14ac:dyDescent="0.2">
      <c r="A47" s="13"/>
      <c r="B47" s="420" t="s">
        <v>261</v>
      </c>
      <c r="C47" s="494">
        <f>'Prêt (1)'!$D22</f>
        <v>0</v>
      </c>
      <c r="D47" s="494">
        <f>'Prêt (1)'!$D23</f>
        <v>0</v>
      </c>
      <c r="E47" s="494">
        <f>'Prêt (1)'!$D24</f>
        <v>0</v>
      </c>
      <c r="F47" s="494">
        <f>'Prêt (1)'!$D25</f>
        <v>0</v>
      </c>
      <c r="G47" s="494">
        <f>'Prêt (1)'!$D26</f>
        <v>0</v>
      </c>
      <c r="H47" s="494">
        <f>'Prêt (1)'!$D27</f>
        <v>0</v>
      </c>
      <c r="I47" s="494">
        <f>'Prêt (1)'!$D28</f>
        <v>0</v>
      </c>
      <c r="J47" s="494">
        <f>'Prêt (1)'!$D29</f>
        <v>0</v>
      </c>
      <c r="K47" s="494">
        <f>'Prêt (1)'!$D30</f>
        <v>0</v>
      </c>
      <c r="L47" s="494">
        <f>'Prêt (1)'!$D31</f>
        <v>0</v>
      </c>
      <c r="M47" s="494">
        <f>'Prêt (1)'!$D32</f>
        <v>0</v>
      </c>
      <c r="N47" s="497">
        <f>'Prêt (1)'!$D33</f>
        <v>0</v>
      </c>
      <c r="O47" s="334">
        <f>SUM(C47:N47)</f>
        <v>0</v>
      </c>
      <c r="P47" s="141"/>
    </row>
    <row r="48" spans="1:16" x14ac:dyDescent="0.2">
      <c r="A48" s="13"/>
      <c r="B48" s="414" t="s">
        <v>262</v>
      </c>
      <c r="C48" s="493">
        <f>'Prêt (2)'!E22</f>
        <v>0</v>
      </c>
      <c r="D48" s="493">
        <f>'Prêt (2)'!E23</f>
        <v>0</v>
      </c>
      <c r="E48" s="493">
        <f>'Prêt (2)'!E24</f>
        <v>0</v>
      </c>
      <c r="F48" s="493">
        <f>'Prêt (2)'!E25</f>
        <v>0</v>
      </c>
      <c r="G48" s="493">
        <f>'Prêt (2)'!E26</f>
        <v>0</v>
      </c>
      <c r="H48" s="493">
        <f>'Prêt (2)'!E27</f>
        <v>0</v>
      </c>
      <c r="I48" s="493">
        <f>'Prêt (2)'!E28</f>
        <v>0</v>
      </c>
      <c r="J48" s="493">
        <f>'Prêt (2)'!E29</f>
        <v>0</v>
      </c>
      <c r="K48" s="493">
        <f>'Prêt (2)'!E30</f>
        <v>0</v>
      </c>
      <c r="L48" s="493">
        <f>'Prêt (2)'!E31</f>
        <v>0</v>
      </c>
      <c r="M48" s="493">
        <f>'Prêt (2)'!E32</f>
        <v>0</v>
      </c>
      <c r="N48" s="496">
        <f>'Prêt (2)'!E33</f>
        <v>0</v>
      </c>
      <c r="O48" s="334">
        <f>SUM(C48:N48)</f>
        <v>0</v>
      </c>
      <c r="P48" s="141"/>
    </row>
    <row r="49" spans="1:16" x14ac:dyDescent="0.2">
      <c r="A49" s="13"/>
      <c r="B49" s="415" t="s">
        <v>263</v>
      </c>
      <c r="C49" s="495">
        <f>'Prêt (2)'!D22</f>
        <v>0</v>
      </c>
      <c r="D49" s="495">
        <f>'Prêt (2)'!D23</f>
        <v>0</v>
      </c>
      <c r="E49" s="495">
        <f>'Prêt (2)'!D24</f>
        <v>0</v>
      </c>
      <c r="F49" s="495">
        <f>'Prêt (2)'!D25</f>
        <v>0</v>
      </c>
      <c r="G49" s="495">
        <f>'Prêt (2)'!D26</f>
        <v>0</v>
      </c>
      <c r="H49" s="495">
        <f>'Prêt (2)'!D27</f>
        <v>0</v>
      </c>
      <c r="I49" s="495">
        <f>'Prêt (2)'!D28</f>
        <v>0</v>
      </c>
      <c r="J49" s="495">
        <f>'Prêt (2)'!D29</f>
        <v>0</v>
      </c>
      <c r="K49" s="495">
        <f>'Prêt (2)'!D30</f>
        <v>0</v>
      </c>
      <c r="L49" s="495">
        <f>'Prêt (2)'!D31</f>
        <v>0</v>
      </c>
      <c r="M49" s="495">
        <f>'Prêt (2)'!D32</f>
        <v>0</v>
      </c>
      <c r="N49" s="498">
        <f>'Prêt (2)'!D33</f>
        <v>0</v>
      </c>
      <c r="O49" s="334">
        <f>SUM(C49:N49)</f>
        <v>0</v>
      </c>
      <c r="P49" s="141"/>
    </row>
    <row r="50" spans="1:16" ht="7.5" customHeight="1" x14ac:dyDescent="0.2">
      <c r="A50" s="13"/>
      <c r="B50" s="200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09"/>
      <c r="P50" s="141"/>
    </row>
    <row r="51" spans="1:16" x14ac:dyDescent="0.2">
      <c r="A51" s="13"/>
      <c r="B51" s="396" t="s">
        <v>39</v>
      </c>
      <c r="C51" s="334">
        <f>SUM(C16:C49)</f>
        <v>0</v>
      </c>
      <c r="D51" s="334">
        <f t="shared" ref="D51:N51" si="3">SUM(D16:D49)</f>
        <v>0</v>
      </c>
      <c r="E51" s="334">
        <f t="shared" si="3"/>
        <v>0</v>
      </c>
      <c r="F51" s="334">
        <f t="shared" si="3"/>
        <v>0</v>
      </c>
      <c r="G51" s="334">
        <f t="shared" si="3"/>
        <v>0</v>
      </c>
      <c r="H51" s="334">
        <f t="shared" si="3"/>
        <v>0</v>
      </c>
      <c r="I51" s="334">
        <f t="shared" si="3"/>
        <v>0</v>
      </c>
      <c r="J51" s="334">
        <f t="shared" si="3"/>
        <v>0</v>
      </c>
      <c r="K51" s="334">
        <f t="shared" si="3"/>
        <v>0</v>
      </c>
      <c r="L51" s="334">
        <f t="shared" si="3"/>
        <v>0</v>
      </c>
      <c r="M51" s="334">
        <f t="shared" si="3"/>
        <v>0</v>
      </c>
      <c r="N51" s="334">
        <f t="shared" si="3"/>
        <v>0</v>
      </c>
      <c r="O51" s="334">
        <f>SUM(C51:N51)</f>
        <v>0</v>
      </c>
      <c r="P51" s="141"/>
    </row>
    <row r="52" spans="1:16" ht="6" customHeight="1" x14ac:dyDescent="0.2">
      <c r="A52" s="13"/>
      <c r="B52" s="200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141"/>
    </row>
    <row r="53" spans="1:16" x14ac:dyDescent="0.2">
      <c r="A53" s="13"/>
      <c r="B53" s="400"/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141"/>
    </row>
    <row r="54" spans="1:16" x14ac:dyDescent="0.2">
      <c r="A54" s="13"/>
      <c r="B54" s="401" t="s">
        <v>252</v>
      </c>
      <c r="C54" s="208">
        <f t="shared" ref="C54:N54" si="4">C13-C51</f>
        <v>0</v>
      </c>
      <c r="D54" s="208">
        <f t="shared" si="4"/>
        <v>0</v>
      </c>
      <c r="E54" s="208">
        <f t="shared" si="4"/>
        <v>0</v>
      </c>
      <c r="F54" s="208">
        <f t="shared" si="4"/>
        <v>0</v>
      </c>
      <c r="G54" s="208">
        <f t="shared" si="4"/>
        <v>0</v>
      </c>
      <c r="H54" s="208">
        <f t="shared" si="4"/>
        <v>0</v>
      </c>
      <c r="I54" s="208">
        <f t="shared" si="4"/>
        <v>0</v>
      </c>
      <c r="J54" s="208">
        <f t="shared" si="4"/>
        <v>0</v>
      </c>
      <c r="K54" s="208">
        <f t="shared" si="4"/>
        <v>0</v>
      </c>
      <c r="L54" s="208">
        <f t="shared" si="4"/>
        <v>0</v>
      </c>
      <c r="M54" s="208">
        <f t="shared" si="4"/>
        <v>0</v>
      </c>
      <c r="N54" s="208">
        <f t="shared" si="4"/>
        <v>0</v>
      </c>
      <c r="O54" s="335">
        <f>SUM(C54:N54)</f>
        <v>0</v>
      </c>
      <c r="P54" s="141"/>
    </row>
    <row r="55" spans="1:16" ht="7.5" customHeight="1" x14ac:dyDescent="0.2">
      <c r="A55" s="13"/>
      <c r="B55" s="200"/>
      <c r="C55" s="440"/>
      <c r="D55" s="440"/>
      <c r="E55" s="440"/>
      <c r="F55" s="440"/>
      <c r="G55" s="440"/>
      <c r="H55" s="440"/>
      <c r="I55" s="440"/>
      <c r="J55" s="440"/>
      <c r="K55" s="440"/>
      <c r="L55" s="440"/>
      <c r="M55" s="440"/>
      <c r="N55" s="440"/>
      <c r="O55" s="209"/>
      <c r="P55" s="141"/>
    </row>
    <row r="56" spans="1:16" x14ac:dyDescent="0.2">
      <c r="A56" s="13"/>
      <c r="B56" s="416" t="s">
        <v>251</v>
      </c>
      <c r="C56" s="430">
        <v>0</v>
      </c>
      <c r="D56" s="430">
        <v>0</v>
      </c>
      <c r="E56" s="430">
        <v>0</v>
      </c>
      <c r="F56" s="430">
        <v>0</v>
      </c>
      <c r="G56" s="430">
        <v>0</v>
      </c>
      <c r="H56" s="430">
        <v>0</v>
      </c>
      <c r="I56" s="430">
        <v>0</v>
      </c>
      <c r="J56" s="430">
        <v>0</v>
      </c>
      <c r="K56" s="430">
        <v>0</v>
      </c>
      <c r="L56" s="430">
        <v>0</v>
      </c>
      <c r="M56" s="430">
        <v>0</v>
      </c>
      <c r="N56" s="430">
        <v>0</v>
      </c>
      <c r="O56" s="334">
        <f t="shared" ref="O56:O62" si="5">SUM(C56:N56)</f>
        <v>0</v>
      </c>
      <c r="P56" s="141"/>
    </row>
    <row r="57" spans="1:16" x14ac:dyDescent="0.2">
      <c r="A57" s="13"/>
      <c r="B57" s="417" t="s">
        <v>250</v>
      </c>
      <c r="C57" s="430">
        <v>0</v>
      </c>
      <c r="D57" s="430">
        <v>0</v>
      </c>
      <c r="E57" s="430">
        <v>0</v>
      </c>
      <c r="F57" s="430">
        <v>0</v>
      </c>
      <c r="G57" s="430">
        <v>0</v>
      </c>
      <c r="H57" s="430">
        <v>0</v>
      </c>
      <c r="I57" s="430">
        <v>0</v>
      </c>
      <c r="J57" s="430">
        <v>0</v>
      </c>
      <c r="K57" s="430">
        <v>0</v>
      </c>
      <c r="L57" s="430">
        <v>0</v>
      </c>
      <c r="M57" s="430">
        <v>0</v>
      </c>
      <c r="N57" s="430">
        <v>0</v>
      </c>
      <c r="O57" s="334">
        <f t="shared" si="5"/>
        <v>0</v>
      </c>
      <c r="P57" s="141"/>
    </row>
    <row r="58" spans="1:16" x14ac:dyDescent="0.2">
      <c r="A58" s="13"/>
      <c r="B58" s="417" t="s">
        <v>15</v>
      </c>
      <c r="C58" s="430">
        <v>0</v>
      </c>
      <c r="D58" s="430">
        <v>0</v>
      </c>
      <c r="E58" s="430">
        <v>0</v>
      </c>
      <c r="F58" s="430">
        <v>0</v>
      </c>
      <c r="G58" s="430">
        <v>0</v>
      </c>
      <c r="H58" s="430">
        <v>0</v>
      </c>
      <c r="I58" s="430">
        <v>0</v>
      </c>
      <c r="J58" s="430">
        <v>0</v>
      </c>
      <c r="K58" s="430">
        <v>0</v>
      </c>
      <c r="L58" s="430">
        <v>0</v>
      </c>
      <c r="M58" s="430">
        <v>0</v>
      </c>
      <c r="N58" s="430">
        <v>0</v>
      </c>
      <c r="O58" s="334">
        <f t="shared" si="5"/>
        <v>0</v>
      </c>
      <c r="P58" s="141"/>
    </row>
    <row r="59" spans="1:16" x14ac:dyDescent="0.2">
      <c r="A59" s="13"/>
      <c r="B59" s="417" t="s">
        <v>141</v>
      </c>
      <c r="C59" s="430">
        <v>0</v>
      </c>
      <c r="D59" s="430">
        <v>0</v>
      </c>
      <c r="E59" s="430">
        <v>0</v>
      </c>
      <c r="F59" s="430">
        <v>0</v>
      </c>
      <c r="G59" s="430">
        <v>0</v>
      </c>
      <c r="H59" s="430">
        <v>0</v>
      </c>
      <c r="I59" s="430">
        <v>0</v>
      </c>
      <c r="J59" s="430">
        <v>0</v>
      </c>
      <c r="K59" s="430">
        <v>0</v>
      </c>
      <c r="L59" s="430">
        <v>0</v>
      </c>
      <c r="M59" s="430">
        <v>0</v>
      </c>
      <c r="N59" s="430">
        <v>0</v>
      </c>
      <c r="O59" s="334">
        <f t="shared" si="5"/>
        <v>0</v>
      </c>
      <c r="P59" s="141"/>
    </row>
    <row r="60" spans="1:16" x14ac:dyDescent="0.2">
      <c r="A60" s="13"/>
      <c r="B60" s="417" t="s">
        <v>140</v>
      </c>
      <c r="C60" s="430">
        <v>0</v>
      </c>
      <c r="D60" s="430">
        <v>0</v>
      </c>
      <c r="E60" s="430">
        <v>0</v>
      </c>
      <c r="F60" s="430">
        <v>0</v>
      </c>
      <c r="G60" s="430">
        <v>0</v>
      </c>
      <c r="H60" s="430">
        <v>0</v>
      </c>
      <c r="I60" s="430">
        <v>0</v>
      </c>
      <c r="J60" s="430">
        <v>0</v>
      </c>
      <c r="K60" s="430">
        <v>0</v>
      </c>
      <c r="L60" s="430">
        <v>0</v>
      </c>
      <c r="M60" s="430">
        <v>0</v>
      </c>
      <c r="N60" s="430">
        <v>0</v>
      </c>
      <c r="O60" s="334">
        <f t="shared" si="5"/>
        <v>0</v>
      </c>
      <c r="P60" s="141"/>
    </row>
    <row r="61" spans="1:16" x14ac:dyDescent="0.2">
      <c r="A61" s="13"/>
      <c r="B61" s="417" t="s">
        <v>40</v>
      </c>
      <c r="C61" s="430">
        <v>0</v>
      </c>
      <c r="D61" s="430">
        <v>0</v>
      </c>
      <c r="E61" s="430">
        <v>0</v>
      </c>
      <c r="F61" s="430">
        <v>0</v>
      </c>
      <c r="G61" s="430">
        <v>0</v>
      </c>
      <c r="H61" s="430">
        <v>0</v>
      </c>
      <c r="I61" s="430">
        <v>0</v>
      </c>
      <c r="J61" s="430">
        <v>0</v>
      </c>
      <c r="K61" s="430">
        <v>0</v>
      </c>
      <c r="L61" s="430">
        <v>0</v>
      </c>
      <c r="M61" s="430">
        <v>0</v>
      </c>
      <c r="N61" s="430">
        <v>0</v>
      </c>
      <c r="O61" s="334">
        <f t="shared" si="5"/>
        <v>0</v>
      </c>
      <c r="P61" s="141"/>
    </row>
    <row r="62" spans="1:16" x14ac:dyDescent="0.2">
      <c r="A62" s="13"/>
      <c r="B62" s="418" t="s">
        <v>41</v>
      </c>
      <c r="C62" s="436">
        <v>0</v>
      </c>
      <c r="D62" s="436">
        <v>0</v>
      </c>
      <c r="E62" s="436">
        <v>0</v>
      </c>
      <c r="F62" s="436">
        <v>0</v>
      </c>
      <c r="G62" s="436">
        <v>0</v>
      </c>
      <c r="H62" s="436">
        <v>0</v>
      </c>
      <c r="I62" s="436">
        <v>0</v>
      </c>
      <c r="J62" s="436">
        <v>0</v>
      </c>
      <c r="K62" s="436">
        <v>0</v>
      </c>
      <c r="L62" s="436">
        <v>0</v>
      </c>
      <c r="M62" s="436">
        <v>0</v>
      </c>
      <c r="N62" s="436">
        <v>0</v>
      </c>
      <c r="O62" s="334">
        <f t="shared" si="5"/>
        <v>0</v>
      </c>
      <c r="P62" s="141"/>
    </row>
    <row r="63" spans="1:16" ht="5.25" customHeight="1" x14ac:dyDescent="0.2">
      <c r="A63" s="13"/>
      <c r="B63" s="200"/>
      <c r="C63" s="211"/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141"/>
    </row>
    <row r="64" spans="1:16" x14ac:dyDescent="0.2">
      <c r="A64" s="13"/>
      <c r="B64" s="396" t="s">
        <v>42</v>
      </c>
      <c r="C64" s="334">
        <f t="shared" ref="C64:N64" si="6">SUM(C56:C63)+C54+C7</f>
        <v>0</v>
      </c>
      <c r="D64" s="334">
        <f t="shared" si="6"/>
        <v>0</v>
      </c>
      <c r="E64" s="334">
        <f t="shared" si="6"/>
        <v>0</v>
      </c>
      <c r="F64" s="334">
        <f t="shared" si="6"/>
        <v>0</v>
      </c>
      <c r="G64" s="334">
        <f t="shared" si="6"/>
        <v>0</v>
      </c>
      <c r="H64" s="334">
        <f t="shared" si="6"/>
        <v>0</v>
      </c>
      <c r="I64" s="334">
        <f t="shared" si="6"/>
        <v>0</v>
      </c>
      <c r="J64" s="334">
        <f t="shared" si="6"/>
        <v>0</v>
      </c>
      <c r="K64" s="334">
        <f t="shared" si="6"/>
        <v>0</v>
      </c>
      <c r="L64" s="334">
        <f t="shared" si="6"/>
        <v>0</v>
      </c>
      <c r="M64" s="334">
        <f t="shared" si="6"/>
        <v>0</v>
      </c>
      <c r="N64" s="334">
        <f t="shared" si="6"/>
        <v>0</v>
      </c>
      <c r="O64" s="334">
        <f>SUM(O56:O63)+O54+C7</f>
        <v>0</v>
      </c>
      <c r="P64" s="141"/>
    </row>
    <row r="65" spans="1:16" x14ac:dyDescent="0.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9" t="s">
        <v>4</v>
      </c>
      <c r="P65" s="20"/>
    </row>
  </sheetData>
  <mergeCells count="1">
    <mergeCell ref="B2:F2"/>
  </mergeCells>
  <phoneticPr fontId="0" type="noConversion"/>
  <pageMargins left="0.57999999999999996" right="0.55000000000000004" top="0.21" bottom="0.38" header="0.4921259845" footer="0.4921259845"/>
  <pageSetup scale="71" firstPageNumber="8" orientation="landscape" useFirstPageNumber="1" horizontalDpi="4294967292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Z49"/>
  <sheetViews>
    <sheetView tabSelected="1" workbookViewId="0">
      <selection activeCell="I21" sqref="I21"/>
    </sheetView>
  </sheetViews>
  <sheetFormatPr baseColWidth="10" defaultRowHeight="12.75" x14ac:dyDescent="0.2"/>
  <cols>
    <col min="1" max="1" width="4.42578125" customWidth="1"/>
    <col min="2" max="2" width="11.5703125" customWidth="1"/>
    <col min="3" max="3" width="10.7109375" customWidth="1"/>
    <col min="4" max="4" width="1.85546875" customWidth="1"/>
    <col min="5" max="5" width="4.7109375" customWidth="1"/>
    <col min="6" max="6" width="0.5703125" style="16" customWidth="1"/>
    <col min="7" max="7" width="9.5703125" customWidth="1"/>
    <col min="8" max="22" width="6" customWidth="1"/>
    <col min="23" max="23" width="3.5703125" customWidth="1"/>
  </cols>
  <sheetData>
    <row r="2" spans="1:26" ht="18.75" x14ac:dyDescent="0.3">
      <c r="B2" s="175" t="s">
        <v>182</v>
      </c>
      <c r="C2" s="21"/>
      <c r="D2" s="21"/>
      <c r="E2" s="21"/>
      <c r="F2" s="22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6" ht="19.5" x14ac:dyDescent="0.35">
      <c r="B3" s="566" t="str">
        <f>Coût!$A$3</f>
        <v>Jos Bleau inc.</v>
      </c>
      <c r="C3" s="567"/>
      <c r="D3" s="567"/>
      <c r="E3" s="567"/>
      <c r="F3" s="567"/>
      <c r="G3" s="567"/>
      <c r="H3" s="567"/>
      <c r="I3" s="568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6" x14ac:dyDescent="0.2">
      <c r="F4"/>
    </row>
    <row r="5" spans="1:26" ht="12" customHeight="1" x14ac:dyDescent="0.25">
      <c r="A5" s="7"/>
      <c r="B5" s="23" t="s">
        <v>4</v>
      </c>
      <c r="C5" s="24"/>
      <c r="D5" s="24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2"/>
    </row>
    <row r="6" spans="1:26" x14ac:dyDescent="0.2">
      <c r="A6" s="13"/>
      <c r="B6" s="460" t="s">
        <v>346</v>
      </c>
      <c r="C6" s="231"/>
      <c r="D6" s="454"/>
      <c r="E6" s="177"/>
      <c r="F6" s="177"/>
      <c r="G6" s="136"/>
      <c r="H6" s="178" t="s">
        <v>4</v>
      </c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78"/>
      <c r="T6" s="136"/>
      <c r="U6" s="136"/>
      <c r="V6" s="136"/>
      <c r="W6" s="141"/>
    </row>
    <row r="7" spans="1:26" ht="13.5" thickBot="1" x14ac:dyDescent="0.25">
      <c r="A7" s="13"/>
      <c r="B7" s="231" t="s">
        <v>347</v>
      </c>
      <c r="C7" s="231"/>
      <c r="D7" s="454"/>
      <c r="E7" s="177"/>
      <c r="F7" s="177"/>
      <c r="G7" s="136"/>
      <c r="H7" s="178" t="s">
        <v>4</v>
      </c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78"/>
      <c r="T7" s="136"/>
      <c r="U7" s="136"/>
      <c r="V7" s="136"/>
      <c r="W7" s="141"/>
    </row>
    <row r="8" spans="1:26" ht="15.75" thickBot="1" x14ac:dyDescent="0.25">
      <c r="A8" s="13"/>
      <c r="B8" s="136"/>
      <c r="C8" s="136"/>
      <c r="D8" s="136"/>
      <c r="E8" s="136"/>
      <c r="F8" s="136"/>
      <c r="G8" s="379" t="s">
        <v>68</v>
      </c>
      <c r="H8" s="380" t="str">
        <f>Ventes!H8</f>
        <v>Jan</v>
      </c>
      <c r="I8" s="213" t="str">
        <f>Ventes!I8</f>
        <v>Fév</v>
      </c>
      <c r="J8" s="213" t="str">
        <f>Ventes!J8</f>
        <v>Mars</v>
      </c>
      <c r="K8" s="213" t="str">
        <f>Ventes!K8</f>
        <v>Avril</v>
      </c>
      <c r="L8" s="213" t="str">
        <f>Ventes!L8</f>
        <v>Mai</v>
      </c>
      <c r="M8" s="213" t="str">
        <f>Ventes!M8</f>
        <v>Juin</v>
      </c>
      <c r="N8" s="213" t="str">
        <f>Ventes!N8</f>
        <v>Juil</v>
      </c>
      <c r="O8" s="213" t="str">
        <f>Ventes!O8</f>
        <v>Août</v>
      </c>
      <c r="P8" s="213" t="str">
        <f>Ventes!P8</f>
        <v>Sept</v>
      </c>
      <c r="Q8" s="213" t="str">
        <f>Ventes!Q8</f>
        <v>Oct</v>
      </c>
      <c r="R8" s="213" t="str">
        <f>Ventes!R8</f>
        <v>Nov</v>
      </c>
      <c r="S8" s="213" t="str">
        <f>Ventes!S8</f>
        <v>Déc</v>
      </c>
      <c r="T8" s="181" t="s">
        <v>80</v>
      </c>
      <c r="U8" s="181" t="s">
        <v>80</v>
      </c>
      <c r="V8" s="181" t="s">
        <v>80</v>
      </c>
      <c r="W8" s="141"/>
      <c r="X8" s="16"/>
      <c r="Y8" s="16"/>
      <c r="Z8" s="16"/>
    </row>
    <row r="9" spans="1:26" x14ac:dyDescent="0.2">
      <c r="A9" s="13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41"/>
    </row>
    <row r="10" spans="1:26" x14ac:dyDescent="0.2">
      <c r="A10" s="13"/>
      <c r="B10" s="177" t="s">
        <v>183</v>
      </c>
      <c r="C10" s="177"/>
      <c r="D10" s="177"/>
      <c r="E10" s="177"/>
      <c r="F10" s="177"/>
      <c r="G10" s="151">
        <f>Ventes!S39</f>
        <v>0</v>
      </c>
      <c r="H10" s="151">
        <f>SUM(Ventes!T29:T33)</f>
        <v>0</v>
      </c>
      <c r="I10" s="151">
        <f>SUM(Ventes!U31:U33)</f>
        <v>0</v>
      </c>
      <c r="J10" s="151">
        <f>Ventes!V33</f>
        <v>0</v>
      </c>
      <c r="K10" s="136" t="s">
        <v>4</v>
      </c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41"/>
    </row>
    <row r="11" spans="1:26" x14ac:dyDescent="0.2">
      <c r="A11" s="13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41"/>
    </row>
    <row r="12" spans="1:26" x14ac:dyDescent="0.2">
      <c r="A12" s="13"/>
      <c r="B12" s="177" t="s">
        <v>4</v>
      </c>
      <c r="C12" s="177"/>
      <c r="D12" s="177"/>
      <c r="E12" s="214" t="str">
        <f>H8</f>
        <v>Jan</v>
      </c>
      <c r="F12" s="216"/>
      <c r="G12" s="543">
        <f>'Prévi unitaires'!E27</f>
        <v>0</v>
      </c>
      <c r="H12" s="151">
        <f>$C$19*$G12</f>
        <v>0</v>
      </c>
      <c r="I12" s="151">
        <f>$C$20*$G12</f>
        <v>0</v>
      </c>
      <c r="J12" s="151">
        <f>$C$21*$G12</f>
        <v>0</v>
      </c>
      <c r="K12" s="151">
        <f>$C$22*$G12</f>
        <v>0</v>
      </c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41"/>
    </row>
    <row r="13" spans="1:26" x14ac:dyDescent="0.2">
      <c r="A13" s="13"/>
      <c r="B13" s="136"/>
      <c r="C13" s="136"/>
      <c r="D13" s="136"/>
      <c r="E13" s="183"/>
      <c r="F13" s="217"/>
      <c r="G13" s="19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41"/>
    </row>
    <row r="14" spans="1:26" x14ac:dyDescent="0.2">
      <c r="A14" s="13"/>
      <c r="B14" s="136"/>
      <c r="C14" s="136"/>
      <c r="D14" s="136"/>
      <c r="E14" s="214" t="str">
        <f>I8</f>
        <v>Fév</v>
      </c>
      <c r="F14" s="217"/>
      <c r="G14" s="543">
        <f>'Prévi unitaires'!F27</f>
        <v>0</v>
      </c>
      <c r="H14" s="136"/>
      <c r="I14" s="151">
        <f>$C$19*$G14</f>
        <v>0</v>
      </c>
      <c r="J14" s="151">
        <f>$C$20*$G14</f>
        <v>0</v>
      </c>
      <c r="K14" s="151">
        <f>$C$21*$G14</f>
        <v>0</v>
      </c>
      <c r="L14" s="151">
        <f>$C$22*$G14</f>
        <v>0</v>
      </c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41"/>
    </row>
    <row r="15" spans="1:26" x14ac:dyDescent="0.2">
      <c r="A15" s="13"/>
      <c r="B15" s="136"/>
      <c r="C15" s="136"/>
      <c r="D15" s="136"/>
      <c r="E15" s="183"/>
      <c r="F15" s="217"/>
      <c r="G15" s="19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41"/>
    </row>
    <row r="16" spans="1:26" x14ac:dyDescent="0.2">
      <c r="A16" s="13"/>
      <c r="B16" s="136" t="s">
        <v>70</v>
      </c>
      <c r="C16" s="136"/>
      <c r="D16" s="136"/>
      <c r="E16" s="214" t="str">
        <f>J8</f>
        <v>Mars</v>
      </c>
      <c r="F16" s="217"/>
      <c r="G16" s="543">
        <f>'Prévi unitaires'!G27</f>
        <v>0</v>
      </c>
      <c r="H16" s="136"/>
      <c r="I16" s="136"/>
      <c r="J16" s="151">
        <f>$C$19*$G16</f>
        <v>0</v>
      </c>
      <c r="K16" s="151">
        <f>$C$20*$G16</f>
        <v>0</v>
      </c>
      <c r="L16" s="151">
        <f>$C$21*$G16</f>
        <v>0</v>
      </c>
      <c r="M16" s="151">
        <f>$C$22*$G16</f>
        <v>0</v>
      </c>
      <c r="N16" s="136"/>
      <c r="O16" s="136"/>
      <c r="P16" s="136"/>
      <c r="Q16" s="136"/>
      <c r="R16" s="136"/>
      <c r="S16" s="136"/>
      <c r="T16" s="136"/>
      <c r="U16" s="136"/>
      <c r="V16" s="136"/>
      <c r="W16" s="141"/>
    </row>
    <row r="17" spans="1:26" x14ac:dyDescent="0.2">
      <c r="A17" s="13"/>
      <c r="B17" s="185" t="s">
        <v>71</v>
      </c>
      <c r="C17" s="136"/>
      <c r="D17" s="136"/>
      <c r="E17" s="183"/>
      <c r="F17" s="217"/>
      <c r="G17" s="19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41"/>
    </row>
    <row r="18" spans="1:26" x14ac:dyDescent="0.2">
      <c r="A18" s="13"/>
      <c r="B18" s="136"/>
      <c r="C18" s="136"/>
      <c r="D18" s="136"/>
      <c r="E18" s="214" t="str">
        <f>K8</f>
        <v>Avril</v>
      </c>
      <c r="F18" s="217"/>
      <c r="G18" s="543">
        <f>'Prévi unitaires'!H27</f>
        <v>0</v>
      </c>
      <c r="H18" s="136"/>
      <c r="I18" s="136"/>
      <c r="J18" s="136"/>
      <c r="K18" s="151">
        <f>$C$19*$G18</f>
        <v>0</v>
      </c>
      <c r="L18" s="151">
        <f>$C$20*$G18</f>
        <v>0</v>
      </c>
      <c r="M18" s="151">
        <f>$C$21*$G18</f>
        <v>0</v>
      </c>
      <c r="N18" s="151">
        <f>$C$22*$G18</f>
        <v>0</v>
      </c>
      <c r="O18" s="136"/>
      <c r="P18" s="136"/>
      <c r="Q18" s="136"/>
      <c r="R18" s="136"/>
      <c r="S18" s="136"/>
      <c r="T18" s="136"/>
      <c r="U18" s="136"/>
      <c r="V18" s="136"/>
      <c r="W18" s="141"/>
    </row>
    <row r="19" spans="1:26" x14ac:dyDescent="0.2">
      <c r="A19" s="13"/>
      <c r="B19" s="178" t="s">
        <v>72</v>
      </c>
      <c r="C19" s="186">
        <v>1</v>
      </c>
      <c r="D19" s="187"/>
      <c r="E19" s="183"/>
      <c r="F19" s="217"/>
      <c r="G19" s="19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41"/>
    </row>
    <row r="20" spans="1:26" x14ac:dyDescent="0.2">
      <c r="A20" s="13"/>
      <c r="B20" s="178" t="s">
        <v>73</v>
      </c>
      <c r="C20" s="186">
        <v>0</v>
      </c>
      <c r="D20" s="188"/>
      <c r="E20" s="214" t="str">
        <f>+L8</f>
        <v>Mai</v>
      </c>
      <c r="F20" s="217"/>
      <c r="G20" s="543">
        <f>'Prévi unitaires'!I27</f>
        <v>0</v>
      </c>
      <c r="H20" s="136"/>
      <c r="I20" s="136"/>
      <c r="J20" s="136"/>
      <c r="K20" s="136"/>
      <c r="L20" s="151">
        <f>$C$19*$G20</f>
        <v>0</v>
      </c>
      <c r="M20" s="151">
        <f>$C$20*$G20</f>
        <v>0</v>
      </c>
      <c r="N20" s="151">
        <f>$C$21*$G20</f>
        <v>0</v>
      </c>
      <c r="O20" s="151">
        <f>$C$22*$G20</f>
        <v>0</v>
      </c>
      <c r="P20" s="136"/>
      <c r="Q20" s="136"/>
      <c r="R20" s="136"/>
      <c r="S20" s="136"/>
      <c r="T20" s="136"/>
      <c r="U20" s="136"/>
      <c r="V20" s="136"/>
      <c r="W20" s="141"/>
    </row>
    <row r="21" spans="1:26" x14ac:dyDescent="0.2">
      <c r="A21" s="13"/>
      <c r="B21" s="178" t="s">
        <v>74</v>
      </c>
      <c r="C21" s="186">
        <v>0</v>
      </c>
      <c r="D21" s="188"/>
      <c r="E21" s="183"/>
      <c r="F21" s="217"/>
      <c r="G21" s="19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41"/>
    </row>
    <row r="22" spans="1:26" x14ac:dyDescent="0.2">
      <c r="A22" s="13"/>
      <c r="B22" s="189" t="s">
        <v>75</v>
      </c>
      <c r="C22" s="186">
        <v>0</v>
      </c>
      <c r="D22" s="188"/>
      <c r="E22" s="214" t="str">
        <f>+M8</f>
        <v>Juin</v>
      </c>
      <c r="F22" s="217"/>
      <c r="G22" s="543">
        <f>'Prévi unitaires'!J27</f>
        <v>0</v>
      </c>
      <c r="H22" s="136"/>
      <c r="I22" s="136"/>
      <c r="J22" s="136"/>
      <c r="K22" s="136"/>
      <c r="L22" s="136"/>
      <c r="M22" s="151">
        <f>$C$19*$G22</f>
        <v>0</v>
      </c>
      <c r="N22" s="151">
        <f>$C$20*$G22</f>
        <v>0</v>
      </c>
      <c r="O22" s="151">
        <f>$C$21*$G22</f>
        <v>0</v>
      </c>
      <c r="P22" s="151">
        <f>$C$22*$G22</f>
        <v>0</v>
      </c>
      <c r="Q22" s="136"/>
      <c r="R22" s="136"/>
      <c r="S22" s="136"/>
      <c r="T22" s="136"/>
      <c r="U22" s="136"/>
      <c r="V22" s="136"/>
      <c r="W22" s="141"/>
    </row>
    <row r="23" spans="1:26" x14ac:dyDescent="0.2">
      <c r="A23" s="13"/>
      <c r="B23" s="136"/>
      <c r="C23" s="136"/>
      <c r="D23" s="136"/>
      <c r="E23" s="183"/>
      <c r="F23" s="217"/>
      <c r="G23" s="19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41"/>
    </row>
    <row r="24" spans="1:26" x14ac:dyDescent="0.2">
      <c r="A24" s="13"/>
      <c r="B24" s="136"/>
      <c r="C24" s="190">
        <f>SUM(C19:C23)</f>
        <v>1</v>
      </c>
      <c r="D24" s="191"/>
      <c r="E24" s="214" t="str">
        <f>+N8</f>
        <v>Juil</v>
      </c>
      <c r="F24" s="217"/>
      <c r="G24" s="543">
        <f>'Prévi unitaires'!K27</f>
        <v>0</v>
      </c>
      <c r="H24" s="136"/>
      <c r="I24" s="136"/>
      <c r="J24" s="136"/>
      <c r="K24" s="136"/>
      <c r="L24" s="136"/>
      <c r="M24" s="136"/>
      <c r="N24" s="151">
        <f>$C$19*$G24</f>
        <v>0</v>
      </c>
      <c r="O24" s="151">
        <f>$C$20*$G24</f>
        <v>0</v>
      </c>
      <c r="P24" s="151">
        <f>$C$21*$G24</f>
        <v>0</v>
      </c>
      <c r="Q24" s="151">
        <f>$C$22*$G24</f>
        <v>0</v>
      </c>
      <c r="R24" s="136"/>
      <c r="S24" s="136"/>
      <c r="T24" s="136"/>
      <c r="U24" s="136"/>
      <c r="V24" s="136"/>
      <c r="W24" s="141"/>
    </row>
    <row r="25" spans="1:26" x14ac:dyDescent="0.2">
      <c r="A25" s="13"/>
      <c r="B25" s="136"/>
      <c r="C25" s="136"/>
      <c r="D25" s="136"/>
      <c r="E25" s="183"/>
      <c r="F25" s="217"/>
      <c r="G25" s="19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41"/>
    </row>
    <row r="26" spans="1:26" x14ac:dyDescent="0.2">
      <c r="A26" s="13"/>
      <c r="B26" s="136"/>
      <c r="C26" s="136"/>
      <c r="D26" s="136"/>
      <c r="E26" s="214" t="str">
        <f>+O8</f>
        <v>Août</v>
      </c>
      <c r="F26" s="217"/>
      <c r="G26" s="543">
        <f>'Prévi unitaires'!L27</f>
        <v>0</v>
      </c>
      <c r="H26" s="136"/>
      <c r="I26" s="136"/>
      <c r="J26" s="136"/>
      <c r="K26" s="136"/>
      <c r="L26" s="136"/>
      <c r="M26" s="136"/>
      <c r="N26" s="136"/>
      <c r="O26" s="151">
        <f>$C$19*$G26</f>
        <v>0</v>
      </c>
      <c r="P26" s="151">
        <f>$C$20*$G26</f>
        <v>0</v>
      </c>
      <c r="Q26" s="151">
        <f>$C$21*$G26</f>
        <v>0</v>
      </c>
      <c r="R26" s="151">
        <f>$C$22*$G26</f>
        <v>0</v>
      </c>
      <c r="S26" s="136"/>
      <c r="T26" s="136"/>
      <c r="U26" s="136"/>
      <c r="V26" s="136"/>
      <c r="W26" s="141"/>
    </row>
    <row r="27" spans="1:26" x14ac:dyDescent="0.2">
      <c r="A27" s="13"/>
      <c r="B27" s="136"/>
      <c r="C27" s="136"/>
      <c r="D27" s="136"/>
      <c r="E27" s="183"/>
      <c r="F27" s="217"/>
      <c r="G27" s="19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41"/>
    </row>
    <row r="28" spans="1:26" x14ac:dyDescent="0.2">
      <c r="A28" s="13"/>
      <c r="B28" s="136"/>
      <c r="C28" s="136"/>
      <c r="D28" s="136"/>
      <c r="E28" s="214" t="str">
        <f>+P8</f>
        <v>Sept</v>
      </c>
      <c r="F28" s="217"/>
      <c r="G28" s="543">
        <f>'Prévi unitaires'!M27</f>
        <v>0</v>
      </c>
      <c r="H28" s="136"/>
      <c r="I28" s="136"/>
      <c r="J28" s="136"/>
      <c r="K28" s="136"/>
      <c r="L28" s="136"/>
      <c r="M28" s="136"/>
      <c r="N28" s="136"/>
      <c r="O28" s="136"/>
      <c r="P28" s="151">
        <f>$C$19*$G28</f>
        <v>0</v>
      </c>
      <c r="Q28" s="151">
        <f>$C$20*$G28</f>
        <v>0</v>
      </c>
      <c r="R28" s="151">
        <f>$C$21*$G28</f>
        <v>0</v>
      </c>
      <c r="S28" s="151">
        <f>$C$22*$G28</f>
        <v>0</v>
      </c>
      <c r="T28" s="136"/>
      <c r="U28" s="136"/>
      <c r="V28" s="136"/>
      <c r="W28" s="141"/>
      <c r="X28" s="16"/>
      <c r="Y28" s="16"/>
      <c r="Z28" s="16"/>
    </row>
    <row r="29" spans="1:26" ht="13.5" thickBot="1" x14ac:dyDescent="0.25">
      <c r="A29" s="13"/>
      <c r="B29" s="136"/>
      <c r="C29" s="136"/>
      <c r="D29" s="136"/>
      <c r="E29" s="183"/>
      <c r="F29" s="217"/>
      <c r="G29" s="19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41"/>
      <c r="X29" s="16"/>
      <c r="Y29" s="16"/>
      <c r="Z29" s="16"/>
    </row>
    <row r="30" spans="1:26" ht="13.5" thickBot="1" x14ac:dyDescent="0.25">
      <c r="A30" s="13"/>
      <c r="B30" s="136"/>
      <c r="C30" s="136"/>
      <c r="D30" s="136"/>
      <c r="E30" s="214" t="str">
        <f>+Q8</f>
        <v>Oct</v>
      </c>
      <c r="F30" s="217"/>
      <c r="G30" s="543">
        <f>'Prévi unitaires'!N27</f>
        <v>0</v>
      </c>
      <c r="H30" s="136"/>
      <c r="I30" s="136"/>
      <c r="J30" s="136"/>
      <c r="K30" s="136"/>
      <c r="L30" s="136"/>
      <c r="M30" s="136"/>
      <c r="N30" s="136"/>
      <c r="O30" s="136"/>
      <c r="P30" s="136"/>
      <c r="Q30" s="151">
        <f>$C$19*$G30</f>
        <v>0</v>
      </c>
      <c r="R30" s="151">
        <f>$C$20*$G30</f>
        <v>0</v>
      </c>
      <c r="S30" s="220">
        <f>$C$21*$G30</f>
        <v>0</v>
      </c>
      <c r="T30" s="215">
        <f>$C$22*$G30</f>
        <v>0</v>
      </c>
      <c r="U30" s="136"/>
      <c r="V30" s="136"/>
      <c r="W30" s="141"/>
      <c r="X30" s="16"/>
      <c r="Y30" s="16"/>
      <c r="Z30" s="16"/>
    </row>
    <row r="31" spans="1:26" ht="13.5" thickBot="1" x14ac:dyDescent="0.25">
      <c r="A31" s="13"/>
      <c r="B31" s="136"/>
      <c r="C31" s="136"/>
      <c r="D31" s="136"/>
      <c r="E31" s="183"/>
      <c r="F31" s="217"/>
      <c r="G31" s="19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41"/>
      <c r="X31" s="16"/>
      <c r="Y31" s="16"/>
      <c r="Z31" s="16"/>
    </row>
    <row r="32" spans="1:26" ht="13.5" thickBot="1" x14ac:dyDescent="0.25">
      <c r="A32" s="13"/>
      <c r="B32" s="136"/>
      <c r="C32" s="136"/>
      <c r="D32" s="136"/>
      <c r="E32" s="214" t="str">
        <f>+R8</f>
        <v>Nov</v>
      </c>
      <c r="F32" s="217"/>
      <c r="G32" s="543">
        <f>'Prévi unitaires'!O27</f>
        <v>0</v>
      </c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51">
        <f>$C$19*$G32</f>
        <v>0</v>
      </c>
      <c r="S32" s="220">
        <f>$C$20*$G32</f>
        <v>0</v>
      </c>
      <c r="T32" s="215">
        <f>$C$21*$G32</f>
        <v>0</v>
      </c>
      <c r="U32" s="215">
        <f>$C$22*$G32</f>
        <v>0</v>
      </c>
      <c r="V32" s="136"/>
      <c r="W32" s="141"/>
      <c r="X32" s="16"/>
      <c r="Y32" s="16"/>
      <c r="Z32" s="16"/>
    </row>
    <row r="33" spans="1:26" ht="13.5" thickBot="1" x14ac:dyDescent="0.25">
      <c r="A33" s="13"/>
      <c r="B33" s="136"/>
      <c r="C33" s="136"/>
      <c r="D33" s="136"/>
      <c r="E33" s="183"/>
      <c r="F33" s="217"/>
      <c r="G33" s="19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41"/>
      <c r="X33" s="16"/>
      <c r="Y33" s="16"/>
      <c r="Z33" s="16"/>
    </row>
    <row r="34" spans="1:26" ht="13.5" thickBot="1" x14ac:dyDescent="0.25">
      <c r="A34" s="13"/>
      <c r="B34" s="177" t="s">
        <v>4</v>
      </c>
      <c r="C34" s="177" t="s">
        <v>4</v>
      </c>
      <c r="D34" s="177"/>
      <c r="E34" s="214" t="str">
        <f>+S8</f>
        <v>Déc</v>
      </c>
      <c r="F34" s="216"/>
      <c r="G34" s="543">
        <f>'Prévi unitaires'!P27</f>
        <v>0</v>
      </c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220">
        <f>$C$19*$G34</f>
        <v>0</v>
      </c>
      <c r="T34" s="215">
        <f>$C$20*$G34</f>
        <v>0</v>
      </c>
      <c r="U34" s="215">
        <f>$C$21*$G34</f>
        <v>0</v>
      </c>
      <c r="V34" s="215">
        <f>$C$22*$G34</f>
        <v>0</v>
      </c>
      <c r="W34" s="141"/>
      <c r="X34" s="16"/>
      <c r="Y34" s="16"/>
      <c r="Z34" s="16"/>
    </row>
    <row r="35" spans="1:26" x14ac:dyDescent="0.2">
      <c r="A35" s="13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41"/>
      <c r="X35" s="16"/>
      <c r="Y35" s="16"/>
      <c r="Z35" s="16"/>
    </row>
    <row r="36" spans="1:26" x14ac:dyDescent="0.2">
      <c r="A36" s="13"/>
      <c r="B36" s="136"/>
      <c r="C36" s="193" t="s">
        <v>76</v>
      </c>
      <c r="D36" s="136"/>
      <c r="E36" s="136"/>
      <c r="F36" s="136"/>
      <c r="G36" s="461">
        <f>SUM(G12:G34)</f>
        <v>0</v>
      </c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41"/>
      <c r="X36" s="16"/>
      <c r="Y36" s="16"/>
      <c r="Z36" s="16"/>
    </row>
    <row r="37" spans="1:26" ht="13.5" thickBot="1" x14ac:dyDescent="0.25">
      <c r="A37" s="13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41"/>
      <c r="X37" s="16"/>
      <c r="Y37" s="16"/>
      <c r="Z37" s="16"/>
    </row>
    <row r="38" spans="1:26" ht="15.75" thickBot="1" x14ac:dyDescent="0.25">
      <c r="A38" s="13"/>
      <c r="B38" s="220"/>
      <c r="C38" s="221" t="s">
        <v>77</v>
      </c>
      <c r="D38" s="187"/>
      <c r="E38" s="136"/>
      <c r="F38" s="136"/>
      <c r="G38" s="198">
        <f>SUM(H38:S38)</f>
        <v>0</v>
      </c>
      <c r="H38" s="197">
        <f t="shared" ref="H38:S38" si="0">SUM(H10:H37)</f>
        <v>0</v>
      </c>
      <c r="I38" s="151">
        <f t="shared" si="0"/>
        <v>0</v>
      </c>
      <c r="J38" s="151">
        <f t="shared" si="0"/>
        <v>0</v>
      </c>
      <c r="K38" s="151">
        <f t="shared" si="0"/>
        <v>0</v>
      </c>
      <c r="L38" s="151">
        <f t="shared" si="0"/>
        <v>0</v>
      </c>
      <c r="M38" s="151">
        <f t="shared" si="0"/>
        <v>0</v>
      </c>
      <c r="N38" s="151">
        <f t="shared" si="0"/>
        <v>0</v>
      </c>
      <c r="O38" s="151">
        <f t="shared" si="0"/>
        <v>0</v>
      </c>
      <c r="P38" s="151">
        <f t="shared" si="0"/>
        <v>0</v>
      </c>
      <c r="Q38" s="151">
        <f t="shared" si="0"/>
        <v>0</v>
      </c>
      <c r="R38" s="151">
        <f t="shared" si="0"/>
        <v>0</v>
      </c>
      <c r="S38" s="151">
        <f t="shared" si="0"/>
        <v>0</v>
      </c>
      <c r="T38" s="136"/>
      <c r="U38" s="136"/>
      <c r="V38" s="136"/>
      <c r="W38" s="141"/>
      <c r="X38" s="16"/>
      <c r="Y38" s="16"/>
      <c r="Z38" s="16"/>
    </row>
    <row r="39" spans="1:26" ht="13.5" thickBot="1" x14ac:dyDescent="0.25">
      <c r="A39" s="13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41"/>
      <c r="X39" s="16"/>
      <c r="Y39" s="16"/>
      <c r="Z39" s="16"/>
    </row>
    <row r="40" spans="1:26" ht="13.5" thickBot="1" x14ac:dyDescent="0.25">
      <c r="A40" s="13"/>
      <c r="B40" s="136"/>
      <c r="C40" s="187" t="s">
        <v>78</v>
      </c>
      <c r="D40" s="194"/>
      <c r="E40" s="136"/>
      <c r="F40" s="136"/>
      <c r="G40" s="194"/>
      <c r="H40" s="151">
        <f>SUM(I10:L12)</f>
        <v>0</v>
      </c>
      <c r="I40" s="151">
        <f>SUM(J10:M14)</f>
        <v>0</v>
      </c>
      <c r="J40" s="151">
        <f>SUM(K10:M16)</f>
        <v>0</v>
      </c>
      <c r="K40" s="151">
        <f>SUM(L14:N18)</f>
        <v>0</v>
      </c>
      <c r="L40" s="151">
        <f>SUM(M16:P20)</f>
        <v>0</v>
      </c>
      <c r="M40" s="151">
        <f>SUM(N18:P22)</f>
        <v>0</v>
      </c>
      <c r="N40" s="151">
        <f>SUM(O20:Q24)</f>
        <v>0</v>
      </c>
      <c r="O40" s="151">
        <f>SUM(P22:R26)</f>
        <v>0</v>
      </c>
      <c r="P40" s="151">
        <f>SUM(Q24:S28)</f>
        <v>0</v>
      </c>
      <c r="Q40" s="151">
        <f>SUM(R26:T30)</f>
        <v>0</v>
      </c>
      <c r="R40" s="220">
        <f>SUM(S28:U32)</f>
        <v>0</v>
      </c>
      <c r="S40" s="215">
        <f>SUM(T30:V34)</f>
        <v>0</v>
      </c>
      <c r="T40" s="136" t="s">
        <v>4</v>
      </c>
      <c r="U40" s="136"/>
      <c r="V40" s="136"/>
      <c r="W40" s="141"/>
      <c r="X40" s="16"/>
      <c r="Y40" s="16"/>
      <c r="Z40" s="16"/>
    </row>
    <row r="41" spans="1:26" x14ac:dyDescent="0.2">
      <c r="A41" s="13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78" t="s">
        <v>4</v>
      </c>
      <c r="T41" s="136"/>
      <c r="U41" s="136"/>
      <c r="V41" s="136"/>
      <c r="W41" s="141"/>
    </row>
    <row r="42" spans="1:26" x14ac:dyDescent="0.2">
      <c r="A42" s="17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95" t="s">
        <v>79</v>
      </c>
      <c r="U42" s="134"/>
      <c r="V42" s="134"/>
      <c r="W42" s="147"/>
    </row>
    <row r="44" spans="1:26" x14ac:dyDescent="0.2">
      <c r="H44" s="25"/>
    </row>
    <row r="45" spans="1:26" x14ac:dyDescent="0.2">
      <c r="H45" s="26"/>
    </row>
    <row r="46" spans="1:26" x14ac:dyDescent="0.2">
      <c r="H46" s="26"/>
    </row>
    <row r="47" spans="1:26" x14ac:dyDescent="0.2">
      <c r="G47" s="28"/>
      <c r="H47" s="26"/>
    </row>
    <row r="48" spans="1:26" x14ac:dyDescent="0.2">
      <c r="H48" s="16"/>
    </row>
    <row r="49" spans="8:8" x14ac:dyDescent="0.2">
      <c r="H49" s="27"/>
    </row>
  </sheetData>
  <sheetProtection sheet="1" objects="1" scenarios="1"/>
  <mergeCells count="1">
    <mergeCell ref="B3:I3"/>
  </mergeCells>
  <phoneticPr fontId="0" type="noConversion"/>
  <pageMargins left="0.22" right="0.2" top="0.52" bottom="0.39" header="0.4921259845" footer="0.4921259845"/>
  <pageSetup firstPageNumber="9" orientation="landscape" useFirstPageNumber="1" horizontalDpi="4294967292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64"/>
  <sheetViews>
    <sheetView topLeftCell="A18" zoomScaleNormal="100" workbookViewId="0">
      <selection activeCell="C7" sqref="C7"/>
    </sheetView>
  </sheetViews>
  <sheetFormatPr baseColWidth="10" defaultRowHeight="12.75" x14ac:dyDescent="0.2"/>
  <cols>
    <col min="1" max="1" width="4" customWidth="1"/>
    <col min="2" max="2" width="31.42578125" customWidth="1"/>
    <col min="3" max="14" width="7.7109375" customWidth="1"/>
    <col min="15" max="15" width="7.85546875" customWidth="1"/>
    <col min="16" max="16" width="3.42578125" customWidth="1"/>
  </cols>
  <sheetData>
    <row r="1" spans="1:16" ht="18.75" x14ac:dyDescent="0.3">
      <c r="B1" s="199" t="s">
        <v>236</v>
      </c>
      <c r="C1" s="5"/>
      <c r="D1" s="5"/>
      <c r="E1" s="5"/>
      <c r="F1" s="5"/>
      <c r="G1" s="5"/>
      <c r="H1" s="6"/>
      <c r="I1" s="6"/>
      <c r="J1" s="6"/>
      <c r="K1" s="6"/>
      <c r="L1" s="6"/>
      <c r="M1" s="6"/>
      <c r="N1" s="6"/>
      <c r="O1" s="6"/>
    </row>
    <row r="2" spans="1:16" ht="19.5" x14ac:dyDescent="0.35">
      <c r="B2" s="563" t="str">
        <f>Coût!A3</f>
        <v>Jos Bleau inc.</v>
      </c>
      <c r="C2" s="564"/>
      <c r="D2" s="564"/>
      <c r="E2" s="564"/>
      <c r="F2" s="565"/>
      <c r="G2" s="5"/>
      <c r="H2" s="6"/>
      <c r="I2" s="6"/>
      <c r="J2" s="6"/>
      <c r="K2" s="6"/>
      <c r="L2" s="6"/>
      <c r="M2" s="6"/>
      <c r="N2" s="6"/>
      <c r="O2" s="6"/>
    </row>
    <row r="4" spans="1:16" x14ac:dyDescent="0.2">
      <c r="A4" s="7"/>
      <c r="B4" s="8"/>
      <c r="C4" s="9"/>
      <c r="D4" s="10"/>
      <c r="E4" s="11"/>
      <c r="F4" s="11"/>
      <c r="G4" s="11"/>
      <c r="H4" s="9"/>
      <c r="I4" s="9"/>
      <c r="J4" s="9"/>
      <c r="K4" s="9"/>
      <c r="L4" s="9"/>
      <c r="M4" s="9"/>
      <c r="N4" s="9"/>
      <c r="O4" s="9"/>
      <c r="P4" s="12"/>
    </row>
    <row r="5" spans="1:16" x14ac:dyDescent="0.2">
      <c r="A5" s="13"/>
      <c r="B5" s="205" t="s">
        <v>4</v>
      </c>
      <c r="C5" s="371" t="str">
        <f>Ventes!H8</f>
        <v>Jan</v>
      </c>
      <c r="D5" s="371" t="str">
        <f>Ventes!I8</f>
        <v>Fév</v>
      </c>
      <c r="E5" s="371" t="str">
        <f>Ventes!J8</f>
        <v>Mars</v>
      </c>
      <c r="F5" s="371" t="str">
        <f>Ventes!K8</f>
        <v>Avril</v>
      </c>
      <c r="G5" s="371" t="str">
        <f>Ventes!L8</f>
        <v>Mai</v>
      </c>
      <c r="H5" s="371" t="str">
        <f>Ventes!M8</f>
        <v>Juin</v>
      </c>
      <c r="I5" s="371" t="str">
        <f>Ventes!N8</f>
        <v>Juil</v>
      </c>
      <c r="J5" s="371" t="str">
        <f>Ventes!O8</f>
        <v>Août</v>
      </c>
      <c r="K5" s="371" t="str">
        <f>Ventes!P8</f>
        <v>Sept</v>
      </c>
      <c r="L5" s="371" t="str">
        <f>Ventes!Q8</f>
        <v>Oct</v>
      </c>
      <c r="M5" s="371" t="str">
        <f>Ventes!R8</f>
        <v>Nov</v>
      </c>
      <c r="N5" s="371" t="str">
        <f>Ventes!S8</f>
        <v>Déc</v>
      </c>
      <c r="O5" s="207" t="s">
        <v>22</v>
      </c>
      <c r="P5" s="141"/>
    </row>
    <row r="6" spans="1:16" x14ac:dyDescent="0.2">
      <c r="A6" s="13"/>
      <c r="B6" s="200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136"/>
      <c r="P6" s="141"/>
    </row>
    <row r="7" spans="1:16" x14ac:dyDescent="0.2">
      <c r="A7" s="13"/>
      <c r="B7" s="408" t="s">
        <v>23</v>
      </c>
      <c r="C7" s="208">
        <f>'Budget an 1'!O64</f>
        <v>0</v>
      </c>
      <c r="D7" s="208">
        <f t="shared" ref="D7:N7" si="0">C63</f>
        <v>0</v>
      </c>
      <c r="E7" s="208">
        <f t="shared" si="0"/>
        <v>0</v>
      </c>
      <c r="F7" s="208">
        <f t="shared" si="0"/>
        <v>0</v>
      </c>
      <c r="G7" s="208">
        <f t="shared" si="0"/>
        <v>0</v>
      </c>
      <c r="H7" s="208">
        <f t="shared" si="0"/>
        <v>0</v>
      </c>
      <c r="I7" s="208">
        <f t="shared" si="0"/>
        <v>0</v>
      </c>
      <c r="J7" s="208">
        <f t="shared" si="0"/>
        <v>0</v>
      </c>
      <c r="K7" s="208">
        <f t="shared" si="0"/>
        <v>0</v>
      </c>
      <c r="L7" s="208">
        <f t="shared" si="0"/>
        <v>0</v>
      </c>
      <c r="M7" s="208">
        <f t="shared" si="0"/>
        <v>0</v>
      </c>
      <c r="N7" s="208">
        <f t="shared" si="0"/>
        <v>0</v>
      </c>
      <c r="O7" s="209"/>
      <c r="P7" s="141"/>
    </row>
    <row r="8" spans="1:16" x14ac:dyDescent="0.2">
      <c r="A8" s="13"/>
      <c r="B8" s="200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141"/>
    </row>
    <row r="9" spans="1:16" x14ac:dyDescent="0.2">
      <c r="A9" s="13"/>
      <c r="B9" s="201" t="s">
        <v>24</v>
      </c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141"/>
    </row>
    <row r="10" spans="1:16" x14ac:dyDescent="0.2">
      <c r="A10" s="13"/>
      <c r="B10" s="409" t="s">
        <v>25</v>
      </c>
      <c r="C10" s="210">
        <f>'Ventes an 2'!H38</f>
        <v>0</v>
      </c>
      <c r="D10" s="210">
        <f>'Ventes an 2'!I38</f>
        <v>0</v>
      </c>
      <c r="E10" s="210">
        <f>'Ventes an 2'!J38</f>
        <v>0</v>
      </c>
      <c r="F10" s="210">
        <f>'Ventes an 2'!K38</f>
        <v>0</v>
      </c>
      <c r="G10" s="210">
        <f>'Ventes an 2'!L38</f>
        <v>0</v>
      </c>
      <c r="H10" s="210">
        <f>'Ventes an 2'!M38</f>
        <v>0</v>
      </c>
      <c r="I10" s="210">
        <f>'Ventes an 2'!N38</f>
        <v>0</v>
      </c>
      <c r="J10" s="210">
        <f>'Ventes an 2'!O38</f>
        <v>0</v>
      </c>
      <c r="K10" s="210">
        <f>'Ventes an 2'!P38</f>
        <v>0</v>
      </c>
      <c r="L10" s="210">
        <f>'Ventes an 2'!Q38</f>
        <v>0</v>
      </c>
      <c r="M10" s="210">
        <f>'Ventes an 2'!R38</f>
        <v>0</v>
      </c>
      <c r="N10" s="210">
        <f>'Ventes an 2'!S38</f>
        <v>0</v>
      </c>
      <c r="O10" s="210">
        <f>SUM(C10:N10)</f>
        <v>0</v>
      </c>
      <c r="P10" s="141"/>
    </row>
    <row r="11" spans="1:16" x14ac:dyDescent="0.2">
      <c r="A11" s="13"/>
      <c r="B11" s="417" t="s">
        <v>19</v>
      </c>
      <c r="C11" s="441">
        <v>0</v>
      </c>
      <c r="D11" s="441">
        <v>0</v>
      </c>
      <c r="E11" s="441">
        <v>0</v>
      </c>
      <c r="F11" s="441">
        <v>0</v>
      </c>
      <c r="G11" s="441">
        <v>0</v>
      </c>
      <c r="H11" s="441">
        <v>0</v>
      </c>
      <c r="I11" s="441">
        <v>0</v>
      </c>
      <c r="J11" s="441">
        <v>0</v>
      </c>
      <c r="K11" s="441">
        <v>0</v>
      </c>
      <c r="L11" s="441">
        <v>0</v>
      </c>
      <c r="M11" s="441">
        <v>0</v>
      </c>
      <c r="N11" s="441">
        <v>0</v>
      </c>
      <c r="O11" s="334">
        <f>SUM(C11:N11)</f>
        <v>0</v>
      </c>
      <c r="P11" s="141"/>
    </row>
    <row r="12" spans="1:16" x14ac:dyDescent="0.2">
      <c r="A12" s="13"/>
      <c r="B12" s="139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410" t="s">
        <v>4</v>
      </c>
      <c r="P12" s="141"/>
    </row>
    <row r="13" spans="1:16" x14ac:dyDescent="0.2">
      <c r="A13" s="13"/>
      <c r="B13" s="411" t="s">
        <v>249</v>
      </c>
      <c r="C13" s="372">
        <f t="shared" ref="C13:N13" si="1">SUM(C10:C12)</f>
        <v>0</v>
      </c>
      <c r="D13" s="372">
        <f t="shared" si="1"/>
        <v>0</v>
      </c>
      <c r="E13" s="372">
        <f t="shared" si="1"/>
        <v>0</v>
      </c>
      <c r="F13" s="372">
        <f t="shared" si="1"/>
        <v>0</v>
      </c>
      <c r="G13" s="372">
        <f t="shared" si="1"/>
        <v>0</v>
      </c>
      <c r="H13" s="372">
        <f t="shared" si="1"/>
        <v>0</v>
      </c>
      <c r="I13" s="372">
        <f t="shared" si="1"/>
        <v>0</v>
      </c>
      <c r="J13" s="372">
        <f t="shared" si="1"/>
        <v>0</v>
      </c>
      <c r="K13" s="372">
        <f t="shared" si="1"/>
        <v>0</v>
      </c>
      <c r="L13" s="372">
        <f t="shared" si="1"/>
        <v>0</v>
      </c>
      <c r="M13" s="372">
        <f t="shared" si="1"/>
        <v>0</v>
      </c>
      <c r="N13" s="372">
        <f t="shared" si="1"/>
        <v>0</v>
      </c>
      <c r="O13" s="208">
        <f>SUM(C13:N13)</f>
        <v>0</v>
      </c>
      <c r="P13" s="141"/>
    </row>
    <row r="14" spans="1:16" x14ac:dyDescent="0.2">
      <c r="A14" s="13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41"/>
    </row>
    <row r="15" spans="1:16" x14ac:dyDescent="0.2">
      <c r="A15" s="13"/>
      <c r="B15" s="201" t="s">
        <v>26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141"/>
    </row>
    <row r="16" spans="1:16" x14ac:dyDescent="0.2">
      <c r="A16" s="13"/>
      <c r="B16" s="373" t="str">
        <f>'Budget an 1'!B16</f>
        <v>Équipements informatiques</v>
      </c>
      <c r="C16" s="431">
        <v>0</v>
      </c>
      <c r="D16" s="431">
        <v>0</v>
      </c>
      <c r="E16" s="431">
        <v>0</v>
      </c>
      <c r="F16" s="431">
        <v>0</v>
      </c>
      <c r="G16" s="431">
        <v>0</v>
      </c>
      <c r="H16" s="431">
        <v>0</v>
      </c>
      <c r="I16" s="431">
        <v>0</v>
      </c>
      <c r="J16" s="431">
        <v>0</v>
      </c>
      <c r="K16" s="431">
        <v>0</v>
      </c>
      <c r="L16" s="431">
        <v>0</v>
      </c>
      <c r="M16" s="431">
        <v>0</v>
      </c>
      <c r="N16" s="431">
        <v>0</v>
      </c>
      <c r="O16" s="334">
        <f>SUM(C16:N16)</f>
        <v>0</v>
      </c>
      <c r="P16" s="141"/>
    </row>
    <row r="17" spans="1:16" x14ac:dyDescent="0.2">
      <c r="A17" s="13"/>
      <c r="B17" s="374" t="str">
        <f>'Budget an 1'!B17</f>
        <v>Équipements de bureau</v>
      </c>
      <c r="C17" s="430">
        <v>0</v>
      </c>
      <c r="D17" s="430">
        <v>0</v>
      </c>
      <c r="E17" s="430">
        <v>0</v>
      </c>
      <c r="F17" s="430">
        <v>0</v>
      </c>
      <c r="G17" s="430">
        <v>0</v>
      </c>
      <c r="H17" s="430">
        <v>0</v>
      </c>
      <c r="I17" s="430">
        <v>0</v>
      </c>
      <c r="J17" s="430">
        <v>0</v>
      </c>
      <c r="K17" s="430">
        <v>0</v>
      </c>
      <c r="L17" s="430">
        <v>0</v>
      </c>
      <c r="M17" s="430">
        <v>0</v>
      </c>
      <c r="N17" s="430">
        <v>0</v>
      </c>
      <c r="O17" s="334">
        <f>SUM(C17:N17)</f>
        <v>0</v>
      </c>
      <c r="P17" s="141"/>
    </row>
    <row r="18" spans="1:16" x14ac:dyDescent="0.2">
      <c r="A18" s="13"/>
      <c r="B18" s="375" t="s">
        <v>245</v>
      </c>
      <c r="C18" s="430">
        <v>0</v>
      </c>
      <c r="D18" s="430">
        <v>0</v>
      </c>
      <c r="E18" s="430">
        <v>0</v>
      </c>
      <c r="F18" s="430">
        <v>0</v>
      </c>
      <c r="G18" s="430">
        <v>0</v>
      </c>
      <c r="H18" s="430">
        <v>0</v>
      </c>
      <c r="I18" s="430">
        <v>0</v>
      </c>
      <c r="J18" s="430">
        <v>0</v>
      </c>
      <c r="K18" s="430">
        <v>0</v>
      </c>
      <c r="L18" s="430">
        <v>0</v>
      </c>
      <c r="M18" s="430">
        <v>0</v>
      </c>
      <c r="N18" s="430">
        <v>0</v>
      </c>
      <c r="O18" s="334">
        <f>SUM(C18:N18)</f>
        <v>0</v>
      </c>
      <c r="P18" s="141"/>
    </row>
    <row r="19" spans="1:16" x14ac:dyDescent="0.2">
      <c r="A19" s="13"/>
      <c r="B19" s="374" t="str">
        <f>'Budget an 1'!B19</f>
        <v>Améliorations locatives</v>
      </c>
      <c r="C19" s="430">
        <v>0</v>
      </c>
      <c r="D19" s="430">
        <v>0</v>
      </c>
      <c r="E19" s="430">
        <v>0</v>
      </c>
      <c r="F19" s="430">
        <v>0</v>
      </c>
      <c r="G19" s="430">
        <v>0</v>
      </c>
      <c r="H19" s="430">
        <v>0</v>
      </c>
      <c r="I19" s="430">
        <v>0</v>
      </c>
      <c r="J19" s="430">
        <v>0</v>
      </c>
      <c r="K19" s="430">
        <v>0</v>
      </c>
      <c r="L19" s="430">
        <v>0</v>
      </c>
      <c r="M19" s="430">
        <v>0</v>
      </c>
      <c r="N19" s="430">
        <v>0</v>
      </c>
      <c r="O19" s="334">
        <f>SUM(C19:N19)</f>
        <v>0</v>
      </c>
      <c r="P19" s="141"/>
    </row>
    <row r="20" spans="1:16" x14ac:dyDescent="0.2">
      <c r="A20" s="13"/>
      <c r="B20" s="375" t="str">
        <f>'Budget an 1'!B20</f>
        <v xml:space="preserve">Autres </v>
      </c>
      <c r="C20" s="430">
        <v>0</v>
      </c>
      <c r="D20" s="430">
        <v>0</v>
      </c>
      <c r="E20" s="430">
        <v>0</v>
      </c>
      <c r="F20" s="430">
        <v>0</v>
      </c>
      <c r="G20" s="430">
        <v>0</v>
      </c>
      <c r="H20" s="430">
        <v>0</v>
      </c>
      <c r="I20" s="430">
        <v>0</v>
      </c>
      <c r="J20" s="430">
        <v>0</v>
      </c>
      <c r="K20" s="430">
        <v>0</v>
      </c>
      <c r="L20" s="430">
        <v>0</v>
      </c>
      <c r="M20" s="430">
        <v>0</v>
      </c>
      <c r="N20" s="430">
        <v>0</v>
      </c>
      <c r="O20" s="334">
        <f>SUM(C20:N20)</f>
        <v>0</v>
      </c>
      <c r="P20" s="141"/>
    </row>
    <row r="21" spans="1:16" x14ac:dyDescent="0.2">
      <c r="A21" s="13"/>
      <c r="B21" s="375" t="str">
        <f>'Budget an 1'!B21</f>
        <v>Frais initiaux</v>
      </c>
      <c r="C21" s="405"/>
      <c r="D21" s="405"/>
      <c r="E21" s="405"/>
      <c r="F21" s="405"/>
      <c r="G21" s="405"/>
      <c r="H21" s="405"/>
      <c r="I21" s="405"/>
      <c r="J21" s="405"/>
      <c r="K21" s="405"/>
      <c r="L21" s="405"/>
      <c r="M21" s="405"/>
      <c r="N21" s="405"/>
      <c r="O21" s="376"/>
      <c r="P21" s="141"/>
    </row>
    <row r="22" spans="1:16" ht="13.5" thickBot="1" x14ac:dyDescent="0.25">
      <c r="A22" s="13"/>
      <c r="B22" s="381" t="s">
        <v>238</v>
      </c>
      <c r="C22" s="442">
        <v>0</v>
      </c>
      <c r="D22" s="442">
        <v>0</v>
      </c>
      <c r="E22" s="442">
        <v>0</v>
      </c>
      <c r="F22" s="442">
        <v>0</v>
      </c>
      <c r="G22" s="442">
        <v>0</v>
      </c>
      <c r="H22" s="442">
        <v>0</v>
      </c>
      <c r="I22" s="442">
        <v>0</v>
      </c>
      <c r="J22" s="442">
        <v>0</v>
      </c>
      <c r="K22" s="442">
        <v>0</v>
      </c>
      <c r="L22" s="442">
        <v>0</v>
      </c>
      <c r="M22" s="442">
        <v>0</v>
      </c>
      <c r="N22" s="442">
        <v>0</v>
      </c>
      <c r="O22" s="334">
        <f t="shared" ref="O22:O41" si="2">SUM(C22:N22)</f>
        <v>0</v>
      </c>
      <c r="P22" s="141"/>
    </row>
    <row r="23" spans="1:16" x14ac:dyDescent="0.2">
      <c r="A23" s="13"/>
      <c r="B23" s="393" t="s">
        <v>27</v>
      </c>
      <c r="C23" s="430">
        <v>0</v>
      </c>
      <c r="D23" s="430">
        <v>0</v>
      </c>
      <c r="E23" s="430">
        <v>0</v>
      </c>
      <c r="F23" s="430">
        <v>0</v>
      </c>
      <c r="G23" s="430">
        <v>0</v>
      </c>
      <c r="H23" s="430">
        <v>0</v>
      </c>
      <c r="I23" s="430">
        <v>0</v>
      </c>
      <c r="J23" s="430">
        <v>0</v>
      </c>
      <c r="K23" s="430">
        <v>0</v>
      </c>
      <c r="L23" s="430">
        <v>0</v>
      </c>
      <c r="M23" s="430">
        <v>0</v>
      </c>
      <c r="N23" s="430">
        <v>0</v>
      </c>
      <c r="O23" s="334">
        <f t="shared" si="2"/>
        <v>0</v>
      </c>
      <c r="P23" s="141"/>
    </row>
    <row r="24" spans="1:16" x14ac:dyDescent="0.2">
      <c r="A24" s="13"/>
      <c r="B24" s="393" t="s">
        <v>138</v>
      </c>
      <c r="C24" s="430">
        <v>0</v>
      </c>
      <c r="D24" s="430">
        <v>0</v>
      </c>
      <c r="E24" s="430">
        <v>0</v>
      </c>
      <c r="F24" s="430">
        <v>0</v>
      </c>
      <c r="G24" s="430">
        <v>0</v>
      </c>
      <c r="H24" s="430">
        <v>0</v>
      </c>
      <c r="I24" s="430">
        <v>0</v>
      </c>
      <c r="J24" s="430">
        <v>0</v>
      </c>
      <c r="K24" s="430">
        <v>0</v>
      </c>
      <c r="L24" s="430">
        <v>0</v>
      </c>
      <c r="M24" s="430">
        <v>0</v>
      </c>
      <c r="N24" s="430">
        <v>0</v>
      </c>
      <c r="O24" s="334">
        <f t="shared" si="2"/>
        <v>0</v>
      </c>
      <c r="P24" s="141"/>
    </row>
    <row r="25" spans="1:16" x14ac:dyDescent="0.2">
      <c r="A25" s="13"/>
      <c r="B25" s="394" t="s">
        <v>28</v>
      </c>
      <c r="C25" s="430">
        <v>0</v>
      </c>
      <c r="D25" s="430">
        <v>0</v>
      </c>
      <c r="E25" s="430">
        <v>0</v>
      </c>
      <c r="F25" s="430">
        <v>0</v>
      </c>
      <c r="G25" s="430">
        <v>0</v>
      </c>
      <c r="H25" s="430">
        <v>0</v>
      </c>
      <c r="I25" s="430">
        <v>0</v>
      </c>
      <c r="J25" s="430">
        <v>0</v>
      </c>
      <c r="K25" s="430">
        <v>0</v>
      </c>
      <c r="L25" s="430">
        <v>0</v>
      </c>
      <c r="M25" s="430">
        <v>0</v>
      </c>
      <c r="N25" s="430">
        <v>0</v>
      </c>
      <c r="O25" s="334">
        <f t="shared" si="2"/>
        <v>0</v>
      </c>
      <c r="P25" s="141"/>
    </row>
    <row r="26" spans="1:16" x14ac:dyDescent="0.2">
      <c r="A26" s="13"/>
      <c r="B26" s="394" t="s">
        <v>29</v>
      </c>
      <c r="C26" s="430">
        <v>0</v>
      </c>
      <c r="D26" s="430">
        <v>0</v>
      </c>
      <c r="E26" s="430">
        <v>0</v>
      </c>
      <c r="F26" s="430">
        <v>0</v>
      </c>
      <c r="G26" s="430">
        <v>0</v>
      </c>
      <c r="H26" s="430">
        <v>0</v>
      </c>
      <c r="I26" s="430">
        <v>0</v>
      </c>
      <c r="J26" s="430">
        <v>0</v>
      </c>
      <c r="K26" s="430">
        <v>0</v>
      </c>
      <c r="L26" s="430">
        <v>0</v>
      </c>
      <c r="M26" s="430">
        <v>0</v>
      </c>
      <c r="N26" s="430">
        <v>0</v>
      </c>
      <c r="O26" s="334">
        <f t="shared" si="2"/>
        <v>0</v>
      </c>
      <c r="P26" s="141"/>
    </row>
    <row r="27" spans="1:16" x14ac:dyDescent="0.2">
      <c r="A27" s="13"/>
      <c r="B27" s="393" t="s">
        <v>30</v>
      </c>
      <c r="C27" s="430">
        <v>0</v>
      </c>
      <c r="D27" s="430">
        <v>0</v>
      </c>
      <c r="E27" s="430">
        <v>0</v>
      </c>
      <c r="F27" s="430">
        <v>0</v>
      </c>
      <c r="G27" s="430">
        <v>0</v>
      </c>
      <c r="H27" s="430">
        <v>0</v>
      </c>
      <c r="I27" s="430">
        <v>0</v>
      </c>
      <c r="J27" s="430">
        <v>0</v>
      </c>
      <c r="K27" s="430">
        <v>0</v>
      </c>
      <c r="L27" s="430">
        <v>0</v>
      </c>
      <c r="M27" s="430">
        <v>0</v>
      </c>
      <c r="N27" s="430">
        <v>0</v>
      </c>
      <c r="O27" s="334">
        <f t="shared" si="2"/>
        <v>0</v>
      </c>
      <c r="P27" s="141"/>
    </row>
    <row r="28" spans="1:16" x14ac:dyDescent="0.2">
      <c r="A28" s="13"/>
      <c r="B28" s="393" t="s">
        <v>31</v>
      </c>
      <c r="C28" s="430">
        <v>0</v>
      </c>
      <c r="D28" s="430">
        <v>0</v>
      </c>
      <c r="E28" s="430">
        <v>0</v>
      </c>
      <c r="F28" s="430">
        <v>0</v>
      </c>
      <c r="G28" s="430">
        <v>0</v>
      </c>
      <c r="H28" s="430">
        <v>0</v>
      </c>
      <c r="I28" s="430">
        <v>0</v>
      </c>
      <c r="J28" s="430">
        <v>0</v>
      </c>
      <c r="K28" s="430">
        <v>0</v>
      </c>
      <c r="L28" s="430">
        <v>0</v>
      </c>
      <c r="M28" s="430">
        <v>0</v>
      </c>
      <c r="N28" s="430">
        <v>0</v>
      </c>
      <c r="O28" s="334">
        <f t="shared" si="2"/>
        <v>0</v>
      </c>
      <c r="P28" s="141"/>
    </row>
    <row r="29" spans="1:16" x14ac:dyDescent="0.2">
      <c r="A29" s="13"/>
      <c r="B29" s="393" t="s">
        <v>255</v>
      </c>
      <c r="C29" s="430">
        <v>0</v>
      </c>
      <c r="D29" s="430">
        <v>0</v>
      </c>
      <c r="E29" s="430">
        <v>0</v>
      </c>
      <c r="F29" s="430">
        <v>0</v>
      </c>
      <c r="G29" s="430">
        <v>0</v>
      </c>
      <c r="H29" s="430">
        <v>0</v>
      </c>
      <c r="I29" s="430">
        <v>0</v>
      </c>
      <c r="J29" s="430">
        <v>0</v>
      </c>
      <c r="K29" s="430">
        <v>0</v>
      </c>
      <c r="L29" s="430">
        <v>0</v>
      </c>
      <c r="M29" s="430">
        <v>0</v>
      </c>
      <c r="N29" s="430">
        <v>0</v>
      </c>
      <c r="O29" s="334">
        <f t="shared" si="2"/>
        <v>0</v>
      </c>
      <c r="P29" s="141"/>
    </row>
    <row r="30" spans="1:16" x14ac:dyDescent="0.2">
      <c r="A30" s="13"/>
      <c r="B30" s="393" t="s">
        <v>32</v>
      </c>
      <c r="C30" s="430">
        <v>0</v>
      </c>
      <c r="D30" s="430">
        <v>0</v>
      </c>
      <c r="E30" s="430">
        <v>0</v>
      </c>
      <c r="F30" s="430">
        <v>0</v>
      </c>
      <c r="G30" s="430">
        <v>0</v>
      </c>
      <c r="H30" s="430">
        <v>0</v>
      </c>
      <c r="I30" s="430">
        <v>0</v>
      </c>
      <c r="J30" s="430">
        <v>0</v>
      </c>
      <c r="K30" s="430">
        <v>0</v>
      </c>
      <c r="L30" s="430">
        <v>0</v>
      </c>
      <c r="M30" s="430">
        <v>0</v>
      </c>
      <c r="N30" s="430">
        <v>0</v>
      </c>
      <c r="O30" s="334">
        <f t="shared" si="2"/>
        <v>0</v>
      </c>
      <c r="P30" s="141"/>
    </row>
    <row r="31" spans="1:16" x14ac:dyDescent="0.2">
      <c r="A31" s="13"/>
      <c r="B31" s="393" t="s">
        <v>33</v>
      </c>
      <c r="C31" s="430">
        <v>0</v>
      </c>
      <c r="D31" s="430">
        <v>0</v>
      </c>
      <c r="E31" s="430">
        <v>0</v>
      </c>
      <c r="F31" s="430">
        <v>0</v>
      </c>
      <c r="G31" s="430">
        <v>0</v>
      </c>
      <c r="H31" s="430">
        <v>0</v>
      </c>
      <c r="I31" s="430">
        <v>0</v>
      </c>
      <c r="J31" s="430">
        <v>0</v>
      </c>
      <c r="K31" s="430">
        <v>0</v>
      </c>
      <c r="L31" s="430">
        <v>0</v>
      </c>
      <c r="M31" s="430">
        <v>0</v>
      </c>
      <c r="N31" s="430">
        <v>0</v>
      </c>
      <c r="O31" s="334">
        <f t="shared" si="2"/>
        <v>0</v>
      </c>
      <c r="P31" s="141"/>
    </row>
    <row r="32" spans="1:16" x14ac:dyDescent="0.2">
      <c r="A32" s="13"/>
      <c r="B32" s="393" t="s">
        <v>34</v>
      </c>
      <c r="C32" s="430">
        <v>0</v>
      </c>
      <c r="D32" s="430">
        <v>0</v>
      </c>
      <c r="E32" s="430">
        <v>0</v>
      </c>
      <c r="F32" s="430">
        <v>0</v>
      </c>
      <c r="G32" s="430">
        <v>0</v>
      </c>
      <c r="H32" s="430">
        <v>0</v>
      </c>
      <c r="I32" s="430">
        <v>0</v>
      </c>
      <c r="J32" s="430">
        <v>0</v>
      </c>
      <c r="K32" s="430">
        <v>0</v>
      </c>
      <c r="L32" s="430">
        <v>0</v>
      </c>
      <c r="M32" s="430">
        <v>0</v>
      </c>
      <c r="N32" s="430">
        <v>0</v>
      </c>
      <c r="O32" s="334">
        <f t="shared" si="2"/>
        <v>0</v>
      </c>
      <c r="P32" s="141"/>
    </row>
    <row r="33" spans="1:16" x14ac:dyDescent="0.2">
      <c r="A33" s="13"/>
      <c r="B33" s="393" t="s">
        <v>35</v>
      </c>
      <c r="C33" s="430">
        <v>0</v>
      </c>
      <c r="D33" s="430">
        <v>0</v>
      </c>
      <c r="E33" s="430">
        <v>0</v>
      </c>
      <c r="F33" s="430">
        <v>0</v>
      </c>
      <c r="G33" s="430">
        <v>0</v>
      </c>
      <c r="H33" s="430">
        <v>0</v>
      </c>
      <c r="I33" s="430">
        <v>0</v>
      </c>
      <c r="J33" s="430">
        <v>0</v>
      </c>
      <c r="K33" s="430">
        <v>0</v>
      </c>
      <c r="L33" s="430">
        <v>0</v>
      </c>
      <c r="M33" s="430">
        <v>0</v>
      </c>
      <c r="N33" s="430">
        <v>0</v>
      </c>
      <c r="O33" s="334">
        <f t="shared" si="2"/>
        <v>0</v>
      </c>
      <c r="P33" s="141"/>
    </row>
    <row r="34" spans="1:16" x14ac:dyDescent="0.2">
      <c r="A34" s="13"/>
      <c r="B34" s="393" t="s">
        <v>139</v>
      </c>
      <c r="C34" s="430">
        <v>0</v>
      </c>
      <c r="D34" s="430">
        <v>0</v>
      </c>
      <c r="E34" s="430">
        <v>0</v>
      </c>
      <c r="F34" s="430">
        <v>0</v>
      </c>
      <c r="G34" s="430">
        <v>0</v>
      </c>
      <c r="H34" s="430">
        <v>0</v>
      </c>
      <c r="I34" s="430">
        <v>0</v>
      </c>
      <c r="J34" s="430">
        <v>0</v>
      </c>
      <c r="K34" s="430">
        <v>0</v>
      </c>
      <c r="L34" s="430">
        <v>0</v>
      </c>
      <c r="M34" s="430">
        <v>0</v>
      </c>
      <c r="N34" s="430">
        <v>0</v>
      </c>
      <c r="O34" s="334">
        <f t="shared" si="2"/>
        <v>0</v>
      </c>
      <c r="P34" s="141"/>
    </row>
    <row r="35" spans="1:16" x14ac:dyDescent="0.2">
      <c r="A35" s="13"/>
      <c r="B35" s="393" t="s">
        <v>258</v>
      </c>
      <c r="C35" s="430">
        <v>0</v>
      </c>
      <c r="D35" s="430">
        <v>0</v>
      </c>
      <c r="E35" s="430">
        <v>0</v>
      </c>
      <c r="F35" s="430">
        <v>0</v>
      </c>
      <c r="G35" s="430">
        <v>0</v>
      </c>
      <c r="H35" s="430">
        <v>0</v>
      </c>
      <c r="I35" s="430">
        <v>0</v>
      </c>
      <c r="J35" s="430">
        <v>0</v>
      </c>
      <c r="K35" s="430">
        <v>0</v>
      </c>
      <c r="L35" s="430">
        <v>0</v>
      </c>
      <c r="M35" s="430">
        <v>0</v>
      </c>
      <c r="N35" s="430">
        <v>0</v>
      </c>
      <c r="O35" s="334">
        <f t="shared" si="2"/>
        <v>0</v>
      </c>
      <c r="P35" s="141"/>
    </row>
    <row r="36" spans="1:16" x14ac:dyDescent="0.2">
      <c r="A36" s="13"/>
      <c r="B36" s="393" t="s">
        <v>209</v>
      </c>
      <c r="C36" s="430">
        <v>0</v>
      </c>
      <c r="D36" s="430">
        <v>0</v>
      </c>
      <c r="E36" s="430">
        <v>0</v>
      </c>
      <c r="F36" s="430">
        <v>0</v>
      </c>
      <c r="G36" s="430">
        <v>0</v>
      </c>
      <c r="H36" s="430">
        <v>0</v>
      </c>
      <c r="I36" s="430">
        <v>0</v>
      </c>
      <c r="J36" s="430">
        <v>0</v>
      </c>
      <c r="K36" s="430">
        <v>0</v>
      </c>
      <c r="L36" s="430">
        <v>0</v>
      </c>
      <c r="M36" s="430">
        <v>0</v>
      </c>
      <c r="N36" s="430">
        <v>0</v>
      </c>
      <c r="O36" s="334">
        <f t="shared" si="2"/>
        <v>0</v>
      </c>
      <c r="P36" s="141"/>
    </row>
    <row r="37" spans="1:16" x14ac:dyDescent="0.2">
      <c r="A37" s="13"/>
      <c r="B37" s="393" t="s">
        <v>257</v>
      </c>
      <c r="C37" s="430">
        <v>0</v>
      </c>
      <c r="D37" s="430">
        <v>0</v>
      </c>
      <c r="E37" s="430">
        <v>0</v>
      </c>
      <c r="F37" s="430">
        <v>0</v>
      </c>
      <c r="G37" s="430">
        <v>0</v>
      </c>
      <c r="H37" s="430">
        <v>0</v>
      </c>
      <c r="I37" s="430">
        <v>0</v>
      </c>
      <c r="J37" s="430">
        <v>0</v>
      </c>
      <c r="K37" s="430">
        <v>0</v>
      </c>
      <c r="L37" s="430">
        <v>0</v>
      </c>
      <c r="M37" s="430">
        <v>0</v>
      </c>
      <c r="N37" s="430">
        <v>0</v>
      </c>
      <c r="O37" s="334">
        <f t="shared" si="2"/>
        <v>0</v>
      </c>
      <c r="P37" s="141"/>
    </row>
    <row r="38" spans="1:16" x14ac:dyDescent="0.2">
      <c r="A38" s="13"/>
      <c r="B38" s="393" t="s">
        <v>37</v>
      </c>
      <c r="C38" s="430">
        <v>0</v>
      </c>
      <c r="D38" s="430">
        <v>0</v>
      </c>
      <c r="E38" s="430">
        <v>0</v>
      </c>
      <c r="F38" s="430">
        <v>0</v>
      </c>
      <c r="G38" s="430">
        <v>0</v>
      </c>
      <c r="H38" s="430">
        <v>0</v>
      </c>
      <c r="I38" s="430">
        <v>0</v>
      </c>
      <c r="J38" s="430">
        <v>0</v>
      </c>
      <c r="K38" s="430">
        <v>0</v>
      </c>
      <c r="L38" s="430">
        <v>0</v>
      </c>
      <c r="M38" s="430">
        <v>0</v>
      </c>
      <c r="N38" s="430">
        <v>0</v>
      </c>
      <c r="O38" s="334">
        <f t="shared" si="2"/>
        <v>0</v>
      </c>
      <c r="P38" s="141"/>
    </row>
    <row r="39" spans="1:16" x14ac:dyDescent="0.2">
      <c r="A39" s="13"/>
      <c r="B39" s="393" t="s">
        <v>264</v>
      </c>
      <c r="C39" s="430">
        <v>0</v>
      </c>
      <c r="D39" s="430">
        <v>0</v>
      </c>
      <c r="E39" s="430">
        <v>0</v>
      </c>
      <c r="F39" s="430">
        <v>0</v>
      </c>
      <c r="G39" s="430">
        <v>0</v>
      </c>
      <c r="H39" s="430">
        <v>0</v>
      </c>
      <c r="I39" s="430">
        <v>0</v>
      </c>
      <c r="J39" s="430">
        <v>0</v>
      </c>
      <c r="K39" s="430">
        <v>0</v>
      </c>
      <c r="L39" s="430">
        <v>0</v>
      </c>
      <c r="M39" s="430">
        <v>0</v>
      </c>
      <c r="N39" s="430">
        <v>0</v>
      </c>
      <c r="O39" s="334">
        <f t="shared" si="2"/>
        <v>0</v>
      </c>
      <c r="P39" s="141"/>
    </row>
    <row r="40" spans="1:16" x14ac:dyDescent="0.2">
      <c r="A40" s="13"/>
      <c r="B40" s="393" t="s">
        <v>38</v>
      </c>
      <c r="C40" s="430">
        <v>0</v>
      </c>
      <c r="D40" s="430">
        <v>0</v>
      </c>
      <c r="E40" s="430">
        <v>0</v>
      </c>
      <c r="F40" s="430">
        <v>0</v>
      </c>
      <c r="G40" s="430">
        <v>0</v>
      </c>
      <c r="H40" s="430">
        <v>0</v>
      </c>
      <c r="I40" s="430">
        <v>0</v>
      </c>
      <c r="J40" s="430">
        <v>0</v>
      </c>
      <c r="K40" s="430">
        <v>0</v>
      </c>
      <c r="L40" s="430">
        <v>0</v>
      </c>
      <c r="M40" s="430">
        <v>0</v>
      </c>
      <c r="N40" s="430">
        <v>0</v>
      </c>
      <c r="O40" s="334">
        <f t="shared" si="2"/>
        <v>0</v>
      </c>
      <c r="P40" s="141"/>
    </row>
    <row r="41" spans="1:16" x14ac:dyDescent="0.2">
      <c r="A41" s="13"/>
      <c r="B41" s="395" t="s">
        <v>254</v>
      </c>
      <c r="C41" s="430">
        <v>0</v>
      </c>
      <c r="D41" s="430">
        <v>0</v>
      </c>
      <c r="E41" s="430">
        <v>0</v>
      </c>
      <c r="F41" s="430">
        <v>0</v>
      </c>
      <c r="G41" s="430">
        <v>0</v>
      </c>
      <c r="H41" s="430">
        <v>0</v>
      </c>
      <c r="I41" s="430">
        <v>0</v>
      </c>
      <c r="J41" s="430">
        <v>0</v>
      </c>
      <c r="K41" s="430">
        <v>0</v>
      </c>
      <c r="L41" s="430">
        <v>0</v>
      </c>
      <c r="M41" s="430">
        <v>0</v>
      </c>
      <c r="N41" s="430">
        <v>0</v>
      </c>
      <c r="O41" s="334">
        <f t="shared" si="2"/>
        <v>0</v>
      </c>
      <c r="P41" s="141"/>
    </row>
    <row r="42" spans="1:16" x14ac:dyDescent="0.2">
      <c r="A42" s="13"/>
      <c r="B42" s="325" t="s">
        <v>241</v>
      </c>
      <c r="C42" s="404"/>
      <c r="D42" s="404"/>
      <c r="E42" s="404"/>
      <c r="F42" s="404"/>
      <c r="G42" s="404"/>
      <c r="H42" s="404"/>
      <c r="I42" s="404"/>
      <c r="J42" s="404"/>
      <c r="K42" s="404"/>
      <c r="L42" s="404"/>
      <c r="M42" s="404"/>
      <c r="N42" s="404"/>
      <c r="O42" s="406" t="s">
        <v>4</v>
      </c>
      <c r="P42" s="141"/>
    </row>
    <row r="43" spans="1:16" x14ac:dyDescent="0.2">
      <c r="A43" s="13"/>
      <c r="B43" s="419" t="s">
        <v>176</v>
      </c>
      <c r="C43" s="443">
        <v>0</v>
      </c>
      <c r="D43" s="443">
        <v>0</v>
      </c>
      <c r="E43" s="443">
        <v>0</v>
      </c>
      <c r="F43" s="443">
        <v>0</v>
      </c>
      <c r="G43" s="443">
        <v>0</v>
      </c>
      <c r="H43" s="443">
        <v>0</v>
      </c>
      <c r="I43" s="443">
        <v>0</v>
      </c>
      <c r="J43" s="443">
        <v>0</v>
      </c>
      <c r="K43" s="443">
        <v>0</v>
      </c>
      <c r="L43" s="443">
        <v>0</v>
      </c>
      <c r="M43" s="443">
        <v>0</v>
      </c>
      <c r="N43" s="444">
        <v>0</v>
      </c>
      <c r="O43" s="334">
        <f t="shared" ref="O43:O48" si="3">SUM(C43:N43)</f>
        <v>0</v>
      </c>
      <c r="P43" s="141"/>
    </row>
    <row r="44" spans="1:16" x14ac:dyDescent="0.2">
      <c r="A44" s="13"/>
      <c r="B44" s="415" t="s">
        <v>177</v>
      </c>
      <c r="C44" s="438">
        <v>0</v>
      </c>
      <c r="D44" s="438">
        <v>0</v>
      </c>
      <c r="E44" s="438">
        <v>0</v>
      </c>
      <c r="F44" s="438">
        <v>0</v>
      </c>
      <c r="G44" s="438">
        <v>0</v>
      </c>
      <c r="H44" s="438">
        <v>0</v>
      </c>
      <c r="I44" s="438">
        <v>0</v>
      </c>
      <c r="J44" s="438">
        <v>0</v>
      </c>
      <c r="K44" s="438">
        <v>0</v>
      </c>
      <c r="L44" s="438">
        <v>0</v>
      </c>
      <c r="M44" s="438">
        <v>0</v>
      </c>
      <c r="N44" s="439">
        <v>0</v>
      </c>
      <c r="O44" s="334">
        <f t="shared" si="3"/>
        <v>0</v>
      </c>
      <c r="P44" s="141"/>
    </row>
    <row r="45" spans="1:16" x14ac:dyDescent="0.2">
      <c r="A45" s="13"/>
      <c r="B45" s="414" t="str">
        <f>'Budget an 1'!B46</f>
        <v>Capital - emrprunt # 1</v>
      </c>
      <c r="C45" s="493">
        <f>'Prêt (1)'!E34</f>
        <v>0</v>
      </c>
      <c r="D45" s="493">
        <f>'Prêt (1)'!E35</f>
        <v>0</v>
      </c>
      <c r="E45" s="493">
        <f>'Prêt (1)'!E36</f>
        <v>0</v>
      </c>
      <c r="F45" s="493">
        <f>'Prêt (1)'!E37</f>
        <v>0</v>
      </c>
      <c r="G45" s="493">
        <f>'Prêt (1)'!E38</f>
        <v>0</v>
      </c>
      <c r="H45" s="493">
        <f>'Prêt (1)'!E39</f>
        <v>0</v>
      </c>
      <c r="I45" s="493">
        <f>'Prêt (1)'!E40</f>
        <v>0</v>
      </c>
      <c r="J45" s="493">
        <f>'Prêt (1)'!E41</f>
        <v>0</v>
      </c>
      <c r="K45" s="493">
        <f>'Prêt (1)'!E42</f>
        <v>0</v>
      </c>
      <c r="L45" s="493">
        <f>'Prêt (1)'!E43</f>
        <v>0</v>
      </c>
      <c r="M45" s="493">
        <f>'Prêt (1)'!E44</f>
        <v>0</v>
      </c>
      <c r="N45" s="493">
        <f>'Prêt (1)'!E45</f>
        <v>0</v>
      </c>
      <c r="O45" s="334">
        <f t="shared" si="3"/>
        <v>0</v>
      </c>
      <c r="P45" s="141"/>
    </row>
    <row r="46" spans="1:16" x14ac:dyDescent="0.2">
      <c r="A46" s="13"/>
      <c r="B46" s="414" t="str">
        <f>'Budget an 1'!B47</f>
        <v>Intérêts - emprunt # 1</v>
      </c>
      <c r="C46" s="494">
        <f>'Prêt (1)'!D34</f>
        <v>0</v>
      </c>
      <c r="D46" s="494">
        <f>'Prêt (1)'!D35</f>
        <v>0</v>
      </c>
      <c r="E46" s="494">
        <f>'Prêt (1)'!D36</f>
        <v>0</v>
      </c>
      <c r="F46" s="494">
        <f>'Prêt (1)'!D37</f>
        <v>0</v>
      </c>
      <c r="G46" s="494">
        <f>'Prêt (1)'!D38</f>
        <v>0</v>
      </c>
      <c r="H46" s="494">
        <f>'Prêt (1)'!D39</f>
        <v>0</v>
      </c>
      <c r="I46" s="494">
        <f>'Prêt (1)'!D40</f>
        <v>0</v>
      </c>
      <c r="J46" s="494">
        <f>'Prêt (1)'!D41</f>
        <v>0</v>
      </c>
      <c r="K46" s="494">
        <f>'Prêt (1)'!D42</f>
        <v>0</v>
      </c>
      <c r="L46" s="494">
        <f>'Prêt (1)'!D43</f>
        <v>0</v>
      </c>
      <c r="M46" s="494">
        <f>'Prêt (1)'!D44</f>
        <v>0</v>
      </c>
      <c r="N46" s="494">
        <f>'Prêt (1)'!D45</f>
        <v>0</v>
      </c>
      <c r="O46" s="334">
        <f t="shared" si="3"/>
        <v>0</v>
      </c>
      <c r="P46" s="141"/>
    </row>
    <row r="47" spans="1:16" x14ac:dyDescent="0.2">
      <c r="A47" s="13"/>
      <c r="B47" s="414" t="str">
        <f>'Budget an 1'!B48</f>
        <v>Capital - emprunt # 2</v>
      </c>
      <c r="C47" s="493">
        <f>'Prêt (2)'!E34</f>
        <v>0</v>
      </c>
      <c r="D47" s="493">
        <f>'Prêt (2)'!E35</f>
        <v>0</v>
      </c>
      <c r="E47" s="493">
        <f>'Prêt (2)'!E36</f>
        <v>0</v>
      </c>
      <c r="F47" s="493">
        <f>'Prêt (2)'!E37</f>
        <v>0</v>
      </c>
      <c r="G47" s="493">
        <f>'Prêt (2)'!E38</f>
        <v>0</v>
      </c>
      <c r="H47" s="493">
        <f>'Prêt (2)'!E39</f>
        <v>0</v>
      </c>
      <c r="I47" s="493">
        <f>'Prêt (2)'!E40</f>
        <v>0</v>
      </c>
      <c r="J47" s="493">
        <f>'Prêt (2)'!E41</f>
        <v>0</v>
      </c>
      <c r="K47" s="493">
        <f>'Prêt (2)'!E42</f>
        <v>0</v>
      </c>
      <c r="L47" s="493">
        <f>'Prêt (2)'!E43</f>
        <v>0</v>
      </c>
      <c r="M47" s="493">
        <f>'Prêt (2)'!E44</f>
        <v>0</v>
      </c>
      <c r="N47" s="493">
        <f>'Prêt (2)'!E45</f>
        <v>0</v>
      </c>
      <c r="O47" s="334">
        <f t="shared" si="3"/>
        <v>0</v>
      </c>
      <c r="P47" s="141"/>
    </row>
    <row r="48" spans="1:16" x14ac:dyDescent="0.2">
      <c r="A48" s="13"/>
      <c r="B48" s="415" t="str">
        <f>'Budget an 1'!B49</f>
        <v>Intérêts - emprunt # 2</v>
      </c>
      <c r="C48" s="495">
        <f>'Prêt (2)'!D34</f>
        <v>0</v>
      </c>
      <c r="D48" s="495">
        <f>'Prêt (2)'!D35</f>
        <v>0</v>
      </c>
      <c r="E48" s="495">
        <f>'Prêt (2)'!D36</f>
        <v>0</v>
      </c>
      <c r="F48" s="495">
        <f>'Prêt (2)'!D37</f>
        <v>0</v>
      </c>
      <c r="G48" s="495">
        <f>'Prêt (2)'!D38</f>
        <v>0</v>
      </c>
      <c r="H48" s="495">
        <f>'Prêt (2)'!D39</f>
        <v>0</v>
      </c>
      <c r="I48" s="495">
        <f>'Prêt (2)'!D40</f>
        <v>0</v>
      </c>
      <c r="J48" s="495">
        <f>'Prêt (2)'!D41</f>
        <v>0</v>
      </c>
      <c r="K48" s="495">
        <f>'Prêt (2)'!D42</f>
        <v>0</v>
      </c>
      <c r="L48" s="495">
        <f>'Prêt (2)'!D43</f>
        <v>0</v>
      </c>
      <c r="M48" s="495">
        <f>'Prêt (2)'!D44</f>
        <v>0</v>
      </c>
      <c r="N48" s="495">
        <f>'Prêt (2)'!D45</f>
        <v>0</v>
      </c>
      <c r="O48" s="334">
        <f t="shared" si="3"/>
        <v>0</v>
      </c>
      <c r="P48" s="141"/>
    </row>
    <row r="49" spans="1:16" ht="7.5" customHeight="1" x14ac:dyDescent="0.2">
      <c r="A49" s="13"/>
      <c r="B49" s="200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09"/>
      <c r="P49" s="141"/>
    </row>
    <row r="50" spans="1:16" x14ac:dyDescent="0.2">
      <c r="A50" s="13"/>
      <c r="B50" s="396" t="s">
        <v>39</v>
      </c>
      <c r="C50" s="208">
        <f t="shared" ref="C50:N50" si="4">SUM(C16:C49)</f>
        <v>0</v>
      </c>
      <c r="D50" s="208">
        <f t="shared" si="4"/>
        <v>0</v>
      </c>
      <c r="E50" s="208">
        <f t="shared" si="4"/>
        <v>0</v>
      </c>
      <c r="F50" s="208">
        <f t="shared" si="4"/>
        <v>0</v>
      </c>
      <c r="G50" s="208">
        <f t="shared" si="4"/>
        <v>0</v>
      </c>
      <c r="H50" s="208">
        <f t="shared" si="4"/>
        <v>0</v>
      </c>
      <c r="I50" s="208">
        <f t="shared" si="4"/>
        <v>0</v>
      </c>
      <c r="J50" s="208">
        <f t="shared" si="4"/>
        <v>0</v>
      </c>
      <c r="K50" s="208">
        <f t="shared" si="4"/>
        <v>0</v>
      </c>
      <c r="L50" s="208">
        <f t="shared" si="4"/>
        <v>0</v>
      </c>
      <c r="M50" s="208">
        <f t="shared" si="4"/>
        <v>0</v>
      </c>
      <c r="N50" s="208">
        <f t="shared" si="4"/>
        <v>0</v>
      </c>
      <c r="O50" s="334">
        <f>SUM(C50:N50)</f>
        <v>0</v>
      </c>
      <c r="P50" s="141"/>
    </row>
    <row r="51" spans="1:16" ht="6" customHeight="1" x14ac:dyDescent="0.2">
      <c r="A51" s="13"/>
      <c r="B51" s="200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141"/>
    </row>
    <row r="52" spans="1:16" x14ac:dyDescent="0.2">
      <c r="A52" s="13"/>
      <c r="B52" s="202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141"/>
    </row>
    <row r="53" spans="1:16" x14ac:dyDescent="0.2">
      <c r="A53" s="13"/>
      <c r="B53" s="407" t="s">
        <v>252</v>
      </c>
      <c r="C53" s="208">
        <f t="shared" ref="C53:N53" si="5">C13-C50</f>
        <v>0</v>
      </c>
      <c r="D53" s="208">
        <f t="shared" si="5"/>
        <v>0</v>
      </c>
      <c r="E53" s="208">
        <f t="shared" si="5"/>
        <v>0</v>
      </c>
      <c r="F53" s="208">
        <f t="shared" si="5"/>
        <v>0</v>
      </c>
      <c r="G53" s="208">
        <f t="shared" si="5"/>
        <v>0</v>
      </c>
      <c r="H53" s="208">
        <f t="shared" si="5"/>
        <v>0</v>
      </c>
      <c r="I53" s="208">
        <f t="shared" si="5"/>
        <v>0</v>
      </c>
      <c r="J53" s="208">
        <f t="shared" si="5"/>
        <v>0</v>
      </c>
      <c r="K53" s="208">
        <f t="shared" si="5"/>
        <v>0</v>
      </c>
      <c r="L53" s="208">
        <f t="shared" si="5"/>
        <v>0</v>
      </c>
      <c r="M53" s="208">
        <f t="shared" si="5"/>
        <v>0</v>
      </c>
      <c r="N53" s="208">
        <f t="shared" si="5"/>
        <v>0</v>
      </c>
      <c r="O53" s="208">
        <f>SUM(C53:N53)</f>
        <v>0</v>
      </c>
      <c r="P53" s="141"/>
    </row>
    <row r="54" spans="1:16" ht="7.5" customHeight="1" x14ac:dyDescent="0.2">
      <c r="A54" s="13"/>
      <c r="B54" s="200"/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141"/>
    </row>
    <row r="55" spans="1:16" x14ac:dyDescent="0.2">
      <c r="A55" s="13"/>
      <c r="B55" s="416" t="str">
        <f>'Budget an 1'!B56</f>
        <v>Emprunt # 1</v>
      </c>
      <c r="C55" s="431">
        <v>0</v>
      </c>
      <c r="D55" s="431">
        <v>0</v>
      </c>
      <c r="E55" s="431">
        <v>0</v>
      </c>
      <c r="F55" s="431">
        <v>0</v>
      </c>
      <c r="G55" s="431">
        <v>0</v>
      </c>
      <c r="H55" s="431">
        <v>0</v>
      </c>
      <c r="I55" s="431">
        <v>0</v>
      </c>
      <c r="J55" s="431">
        <v>0</v>
      </c>
      <c r="K55" s="431">
        <v>0</v>
      </c>
      <c r="L55" s="431">
        <v>0</v>
      </c>
      <c r="M55" s="431">
        <v>0</v>
      </c>
      <c r="N55" s="432">
        <v>0</v>
      </c>
      <c r="O55" s="334">
        <f t="shared" ref="O55:O61" si="6">SUM(C55:N55)</f>
        <v>0</v>
      </c>
      <c r="P55" s="141"/>
    </row>
    <row r="56" spans="1:16" x14ac:dyDescent="0.2">
      <c r="A56" s="13"/>
      <c r="B56" s="417" t="s">
        <v>250</v>
      </c>
      <c r="C56" s="430">
        <v>0</v>
      </c>
      <c r="D56" s="430">
        <v>0</v>
      </c>
      <c r="E56" s="430">
        <v>0</v>
      </c>
      <c r="F56" s="430">
        <v>0</v>
      </c>
      <c r="G56" s="430">
        <v>0</v>
      </c>
      <c r="H56" s="430">
        <v>0</v>
      </c>
      <c r="I56" s="430">
        <v>0</v>
      </c>
      <c r="J56" s="430">
        <v>0</v>
      </c>
      <c r="K56" s="430">
        <v>0</v>
      </c>
      <c r="L56" s="430">
        <v>0</v>
      </c>
      <c r="M56" s="430">
        <v>0</v>
      </c>
      <c r="N56" s="433">
        <v>0</v>
      </c>
      <c r="O56" s="334">
        <f t="shared" si="6"/>
        <v>0</v>
      </c>
      <c r="P56" s="141"/>
    </row>
    <row r="57" spans="1:16" x14ac:dyDescent="0.2">
      <c r="A57" s="13"/>
      <c r="B57" s="417" t="str">
        <f>'Budget an 1'!B58</f>
        <v>Marge de crédit</v>
      </c>
      <c r="C57" s="430">
        <v>0</v>
      </c>
      <c r="D57" s="430">
        <v>0</v>
      </c>
      <c r="E57" s="430">
        <v>0</v>
      </c>
      <c r="F57" s="430">
        <v>0</v>
      </c>
      <c r="G57" s="430">
        <v>0</v>
      </c>
      <c r="H57" s="430">
        <v>0</v>
      </c>
      <c r="I57" s="430">
        <v>0</v>
      </c>
      <c r="J57" s="430">
        <v>0</v>
      </c>
      <c r="K57" s="430">
        <v>0</v>
      </c>
      <c r="L57" s="430">
        <v>0</v>
      </c>
      <c r="M57" s="430">
        <v>0</v>
      </c>
      <c r="N57" s="433">
        <v>0</v>
      </c>
      <c r="O57" s="334">
        <f t="shared" si="6"/>
        <v>0</v>
      </c>
      <c r="P57" s="141"/>
    </row>
    <row r="58" spans="1:16" x14ac:dyDescent="0.2">
      <c r="A58" s="13"/>
      <c r="B58" s="417" t="str">
        <f>'Budget an 1'!B59</f>
        <v>Prestations STA</v>
      </c>
      <c r="C58" s="430">
        <v>0</v>
      </c>
      <c r="D58" s="430">
        <v>0</v>
      </c>
      <c r="E58" s="430">
        <v>0</v>
      </c>
      <c r="F58" s="430">
        <v>0</v>
      </c>
      <c r="G58" s="430">
        <v>0</v>
      </c>
      <c r="H58" s="430">
        <v>0</v>
      </c>
      <c r="I58" s="430">
        <v>0</v>
      </c>
      <c r="J58" s="430">
        <v>0</v>
      </c>
      <c r="K58" s="430">
        <v>0</v>
      </c>
      <c r="L58" s="430">
        <v>0</v>
      </c>
      <c r="M58" s="430">
        <v>0</v>
      </c>
      <c r="N58" s="433">
        <v>0</v>
      </c>
      <c r="O58" s="334">
        <f t="shared" si="6"/>
        <v>0</v>
      </c>
      <c r="P58" s="141"/>
    </row>
    <row r="59" spans="1:16" x14ac:dyDescent="0.2">
      <c r="A59" s="13"/>
      <c r="B59" s="417" t="str">
        <f>'Budget an 1'!B60</f>
        <v>Subventions (JP, FES)</v>
      </c>
      <c r="C59" s="430">
        <v>0</v>
      </c>
      <c r="D59" s="430">
        <v>0</v>
      </c>
      <c r="E59" s="430">
        <v>0</v>
      </c>
      <c r="F59" s="430">
        <v>0</v>
      </c>
      <c r="G59" s="430">
        <v>0</v>
      </c>
      <c r="H59" s="430">
        <v>0</v>
      </c>
      <c r="I59" s="430">
        <v>0</v>
      </c>
      <c r="J59" s="430">
        <v>0</v>
      </c>
      <c r="K59" s="430">
        <v>0</v>
      </c>
      <c r="L59" s="430">
        <v>0</v>
      </c>
      <c r="M59" s="430">
        <v>0</v>
      </c>
      <c r="N59" s="433">
        <v>0</v>
      </c>
      <c r="O59" s="334">
        <f t="shared" si="6"/>
        <v>0</v>
      </c>
      <c r="P59" s="141"/>
    </row>
    <row r="60" spans="1:16" x14ac:dyDescent="0.2">
      <c r="A60" s="13"/>
      <c r="B60" s="417" t="str">
        <f>'Budget an 1'!B61</f>
        <v>Argent comptant (apport)</v>
      </c>
      <c r="C60" s="430">
        <v>0</v>
      </c>
      <c r="D60" s="430">
        <v>0</v>
      </c>
      <c r="E60" s="430">
        <v>0</v>
      </c>
      <c r="F60" s="430">
        <v>0</v>
      </c>
      <c r="G60" s="430">
        <v>0</v>
      </c>
      <c r="H60" s="430">
        <v>0</v>
      </c>
      <c r="I60" s="430">
        <v>0</v>
      </c>
      <c r="J60" s="430">
        <v>0</v>
      </c>
      <c r="K60" s="430">
        <v>0</v>
      </c>
      <c r="L60" s="430">
        <v>0</v>
      </c>
      <c r="M60" s="430">
        <v>0</v>
      </c>
      <c r="N60" s="430">
        <v>0</v>
      </c>
      <c r="O60" s="334">
        <f t="shared" si="6"/>
        <v>0</v>
      </c>
      <c r="P60" s="141"/>
    </row>
    <row r="61" spans="1:16" x14ac:dyDescent="0.2">
      <c r="A61" s="13"/>
      <c r="B61" s="418" t="str">
        <f>'Budget an 1'!B62</f>
        <v>Prélèvements du propriétaire</v>
      </c>
      <c r="C61" s="436">
        <v>0</v>
      </c>
      <c r="D61" s="436">
        <v>0</v>
      </c>
      <c r="E61" s="436">
        <v>0</v>
      </c>
      <c r="F61" s="436">
        <v>0</v>
      </c>
      <c r="G61" s="436">
        <v>0</v>
      </c>
      <c r="H61" s="436">
        <v>0</v>
      </c>
      <c r="I61" s="436">
        <v>0</v>
      </c>
      <c r="J61" s="436">
        <v>0</v>
      </c>
      <c r="K61" s="436">
        <v>0</v>
      </c>
      <c r="L61" s="436">
        <v>0</v>
      </c>
      <c r="M61" s="436">
        <v>0</v>
      </c>
      <c r="N61" s="437">
        <v>0</v>
      </c>
      <c r="O61" s="334">
        <f t="shared" si="6"/>
        <v>0</v>
      </c>
      <c r="P61" s="141"/>
    </row>
    <row r="62" spans="1:16" ht="5.25" customHeight="1" x14ac:dyDescent="0.2">
      <c r="A62" s="13"/>
      <c r="B62" s="200"/>
      <c r="C62" s="209"/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209"/>
      <c r="O62" s="209"/>
      <c r="P62" s="141"/>
    </row>
    <row r="63" spans="1:16" x14ac:dyDescent="0.2">
      <c r="A63" s="13"/>
      <c r="B63" s="413" t="s">
        <v>42</v>
      </c>
      <c r="C63" s="208">
        <f t="shared" ref="C63:N63" si="7">SUM(C55:C62)+C53+C7</f>
        <v>0</v>
      </c>
      <c r="D63" s="208">
        <f t="shared" si="7"/>
        <v>0</v>
      </c>
      <c r="E63" s="208">
        <f t="shared" si="7"/>
        <v>0</v>
      </c>
      <c r="F63" s="208">
        <f t="shared" si="7"/>
        <v>0</v>
      </c>
      <c r="G63" s="208">
        <f t="shared" si="7"/>
        <v>0</v>
      </c>
      <c r="H63" s="208">
        <f t="shared" si="7"/>
        <v>0</v>
      </c>
      <c r="I63" s="208">
        <f t="shared" si="7"/>
        <v>0</v>
      </c>
      <c r="J63" s="208">
        <f t="shared" si="7"/>
        <v>0</v>
      </c>
      <c r="K63" s="208">
        <f t="shared" si="7"/>
        <v>0</v>
      </c>
      <c r="L63" s="208">
        <f t="shared" si="7"/>
        <v>0</v>
      </c>
      <c r="M63" s="208">
        <f t="shared" si="7"/>
        <v>0</v>
      </c>
      <c r="N63" s="208">
        <f t="shared" si="7"/>
        <v>0</v>
      </c>
      <c r="O63" s="334">
        <f>SUM(O55:O62)+O53+C7</f>
        <v>0</v>
      </c>
      <c r="P63" s="141"/>
    </row>
    <row r="64" spans="1:16" x14ac:dyDescent="0.2">
      <c r="A64" s="17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377" t="s">
        <v>4</v>
      </c>
      <c r="P64" s="147"/>
    </row>
  </sheetData>
  <sheetProtection sheet="1" objects="1" scenarios="1"/>
  <mergeCells count="1">
    <mergeCell ref="B2:F2"/>
  </mergeCells>
  <phoneticPr fontId="0" type="noConversion"/>
  <pageMargins left="0.57999999999999996" right="0.55000000000000004" top="0.21" bottom="0.38" header="0.4921259845" footer="0.4921259845"/>
  <pageSetup scale="72" firstPageNumber="8" orientation="landscape" useFirstPageNumber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O158"/>
  <sheetViews>
    <sheetView workbookViewId="0">
      <selection activeCell="G11" sqref="G11"/>
    </sheetView>
  </sheetViews>
  <sheetFormatPr baseColWidth="10" defaultRowHeight="12.75" x14ac:dyDescent="0.2"/>
  <cols>
    <col min="1" max="1" width="2.85546875" customWidth="1"/>
    <col min="2" max="2" width="25.42578125" customWidth="1"/>
    <col min="3" max="3" width="12.5703125" customWidth="1"/>
    <col min="6" max="6" width="6.5703125" customWidth="1"/>
    <col min="9" max="9" width="3.42578125" customWidth="1"/>
  </cols>
  <sheetData>
    <row r="1" spans="1:41" ht="18" x14ac:dyDescent="0.25">
      <c r="B1" s="175" t="s">
        <v>184</v>
      </c>
      <c r="C1" s="77"/>
      <c r="D1" s="77"/>
      <c r="E1" s="77"/>
      <c r="F1" s="77"/>
      <c r="G1" s="77"/>
      <c r="H1" s="77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</row>
    <row r="2" spans="1:41" ht="19.5" x14ac:dyDescent="0.35">
      <c r="B2" s="569" t="str">
        <f>Coût!$A$3</f>
        <v>Jos Bleau inc.</v>
      </c>
      <c r="C2" s="570"/>
      <c r="D2" s="571"/>
      <c r="E2" s="77"/>
      <c r="F2" s="77"/>
      <c r="G2" s="77"/>
      <c r="H2" s="77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</row>
    <row r="3" spans="1:41" ht="18" x14ac:dyDescent="0.25">
      <c r="B3" s="41"/>
      <c r="C3" s="78"/>
      <c r="D3" s="78"/>
      <c r="E3" s="78"/>
      <c r="F3" s="78"/>
      <c r="G3" s="78"/>
      <c r="H3" s="78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</row>
    <row r="4" spans="1:41" ht="15.75" x14ac:dyDescent="0.25">
      <c r="A4" s="7"/>
      <c r="B4" s="69"/>
      <c r="C4" s="61"/>
      <c r="D4" s="61"/>
      <c r="E4" s="61"/>
      <c r="F4" s="61"/>
      <c r="G4" s="61"/>
      <c r="H4" s="61"/>
      <c r="I4" s="62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</row>
    <row r="5" spans="1:41" x14ac:dyDescent="0.2">
      <c r="A5" s="13"/>
      <c r="B5" s="136"/>
      <c r="C5" s="136"/>
      <c r="D5" s="144" t="str">
        <f>Ventes!B6</f>
        <v>Du 1er janvier 2012</v>
      </c>
      <c r="E5" s="136"/>
      <c r="F5" s="136"/>
      <c r="G5" s="144" t="str">
        <f>'Ventes an 2'!B6</f>
        <v>Du 1er janvier 2013</v>
      </c>
      <c r="H5" s="136"/>
      <c r="I5" s="1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</row>
    <row r="6" spans="1:41" ht="15" x14ac:dyDescent="0.2">
      <c r="A6" s="13"/>
      <c r="B6" s="153" t="s">
        <v>173</v>
      </c>
      <c r="C6" s="136"/>
      <c r="D6" s="144" t="str">
        <f>Ventes!B7</f>
        <v>au 31 décembre 2012</v>
      </c>
      <c r="E6" s="136"/>
      <c r="F6" s="136"/>
      <c r="G6" s="144" t="str">
        <f>'Ventes an 2'!B7</f>
        <v>Au 31 décembre 2013</v>
      </c>
      <c r="H6" s="136"/>
      <c r="I6" s="1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</row>
    <row r="7" spans="1:41" x14ac:dyDescent="0.2">
      <c r="A7" s="13"/>
      <c r="B7" s="136"/>
      <c r="C7" s="136"/>
      <c r="D7" s="136"/>
      <c r="E7" s="136"/>
      <c r="F7" s="136"/>
      <c r="G7" s="136"/>
      <c r="H7" s="136"/>
      <c r="I7" s="1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</row>
    <row r="8" spans="1:41" x14ac:dyDescent="0.2">
      <c r="A8" s="13"/>
      <c r="B8" s="224" t="s">
        <v>257</v>
      </c>
      <c r="C8" s="136"/>
      <c r="D8" s="462">
        <f>'Budget an 1'!O38</f>
        <v>0</v>
      </c>
      <c r="E8" s="223" t="e">
        <f>D8/$J$13</f>
        <v>#DIV/0!</v>
      </c>
      <c r="F8" s="136"/>
      <c r="G8" s="462">
        <f>'Budget an 1'!O38</f>
        <v>0</v>
      </c>
      <c r="H8" s="223" t="e">
        <f>G8/$K$13</f>
        <v>#DIV/0!</v>
      </c>
      <c r="I8" s="1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</row>
    <row r="9" spans="1:41" x14ac:dyDescent="0.2">
      <c r="A9" s="13"/>
      <c r="B9" s="224" t="s">
        <v>255</v>
      </c>
      <c r="C9" s="136"/>
      <c r="D9" s="462">
        <f>'Budget an 1'!O30</f>
        <v>0</v>
      </c>
      <c r="E9" s="223" t="e">
        <f>D9/$J$13</f>
        <v>#DIV/0!</v>
      </c>
      <c r="F9" s="136"/>
      <c r="G9" s="462">
        <f>'Budget an 2'!O29</f>
        <v>0</v>
      </c>
      <c r="H9" s="223" t="e">
        <f>G9/$K$13</f>
        <v>#DIV/0!</v>
      </c>
      <c r="I9" s="141"/>
      <c r="J9" s="50"/>
      <c r="K9" s="79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</row>
    <row r="10" spans="1:41" x14ac:dyDescent="0.2">
      <c r="A10" s="13"/>
      <c r="B10" s="224" t="str">
        <f>'Budget an 1'!B37</f>
        <v>Contractuels</v>
      </c>
      <c r="C10" s="136"/>
      <c r="D10" s="462">
        <f>'Budget an 1'!O37</f>
        <v>0</v>
      </c>
      <c r="E10" s="223" t="e">
        <f>D10/$J$13</f>
        <v>#DIV/0!</v>
      </c>
      <c r="F10" s="136"/>
      <c r="G10" s="462">
        <f>'Budget an 2'!O36</f>
        <v>0</v>
      </c>
      <c r="H10" s="223" t="e">
        <f>G10/$K$13</f>
        <v>#DIV/0!</v>
      </c>
      <c r="I10" s="141"/>
      <c r="J10" s="50"/>
      <c r="K10" s="79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</row>
    <row r="11" spans="1:41" x14ac:dyDescent="0.2">
      <c r="A11" s="13"/>
      <c r="B11" s="224" t="s">
        <v>81</v>
      </c>
      <c r="C11" s="136"/>
      <c r="D11" s="462">
        <v>0</v>
      </c>
      <c r="E11" s="223" t="e">
        <f>D11/$J$13</f>
        <v>#DIV/0!</v>
      </c>
      <c r="F11" s="136"/>
      <c r="G11" s="462">
        <v>0</v>
      </c>
      <c r="H11" s="223" t="e">
        <f>G11/$K$13</f>
        <v>#DIV/0!</v>
      </c>
      <c r="I11" s="1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</row>
    <row r="12" spans="1:41" ht="13.5" thickBot="1" x14ac:dyDescent="0.25">
      <c r="A12" s="13"/>
      <c r="B12" s="196"/>
      <c r="C12" s="136"/>
      <c r="D12" s="225"/>
      <c r="E12" s="226" t="s">
        <v>4</v>
      </c>
      <c r="F12" s="136"/>
      <c r="G12" s="225"/>
      <c r="H12" s="226" t="s">
        <v>4</v>
      </c>
      <c r="I12" s="1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</row>
    <row r="13" spans="1:41" ht="13.5" thickBot="1" x14ac:dyDescent="0.25">
      <c r="A13" s="13"/>
      <c r="B13" s="348" t="s">
        <v>82</v>
      </c>
      <c r="C13" s="136"/>
      <c r="D13" s="350">
        <f>SUM(D8:D11)</f>
        <v>0</v>
      </c>
      <c r="E13" s="223" t="e">
        <f>D13/$J$13</f>
        <v>#DIV/0!</v>
      </c>
      <c r="F13" s="136"/>
      <c r="G13" s="350">
        <f>SUM(G8:G11)</f>
        <v>0</v>
      </c>
      <c r="H13" s="223" t="e">
        <f>G13/$K$13</f>
        <v>#DIV/0!</v>
      </c>
      <c r="I13" s="141"/>
      <c r="J13" s="50">
        <f>'États réultats'!D12</f>
        <v>0</v>
      </c>
      <c r="K13" s="79">
        <f>'États réultats'!H12</f>
        <v>0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</row>
    <row r="14" spans="1:41" x14ac:dyDescent="0.2">
      <c r="A14" s="13"/>
      <c r="B14" s="196"/>
      <c r="C14" s="136"/>
      <c r="D14" s="225"/>
      <c r="E14" s="226" t="s">
        <v>4</v>
      </c>
      <c r="F14" s="136"/>
      <c r="G14" s="225"/>
      <c r="H14" s="226" t="s">
        <v>4</v>
      </c>
      <c r="I14" s="1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</row>
    <row r="15" spans="1:41" x14ac:dyDescent="0.2">
      <c r="A15" s="13"/>
      <c r="B15" s="196"/>
      <c r="C15" s="136"/>
      <c r="D15" s="225"/>
      <c r="E15" s="226" t="s">
        <v>4</v>
      </c>
      <c r="F15" s="136"/>
      <c r="G15" s="225"/>
      <c r="H15" s="226" t="s">
        <v>4</v>
      </c>
      <c r="I15" s="1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</row>
    <row r="16" spans="1:41" ht="15" x14ac:dyDescent="0.2">
      <c r="A16" s="13"/>
      <c r="B16" s="346" t="s">
        <v>83</v>
      </c>
      <c r="C16" s="136"/>
      <c r="D16" s="225"/>
      <c r="E16" s="226" t="s">
        <v>4</v>
      </c>
      <c r="F16" s="136"/>
      <c r="G16" s="225"/>
      <c r="H16" s="226" t="s">
        <v>4</v>
      </c>
      <c r="I16" s="1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</row>
    <row r="17" spans="1:41" x14ac:dyDescent="0.2">
      <c r="A17" s="13"/>
      <c r="B17" s="196"/>
      <c r="C17" s="136"/>
      <c r="D17" s="225"/>
      <c r="E17" s="226" t="s">
        <v>4</v>
      </c>
      <c r="F17" s="136"/>
      <c r="G17" s="225" t="s">
        <v>4</v>
      </c>
      <c r="H17" s="226" t="s">
        <v>4</v>
      </c>
      <c r="I17" s="1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</row>
    <row r="18" spans="1:41" x14ac:dyDescent="0.2">
      <c r="A18" s="13"/>
      <c r="B18" s="347"/>
      <c r="C18" s="131"/>
      <c r="D18" s="131"/>
      <c r="E18" s="131"/>
      <c r="F18" s="131"/>
      <c r="G18" s="131"/>
      <c r="H18" s="226"/>
      <c r="I18" s="1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</row>
    <row r="19" spans="1:41" x14ac:dyDescent="0.2">
      <c r="A19" s="13"/>
      <c r="B19" s="203" t="s">
        <v>27</v>
      </c>
      <c r="C19" s="136"/>
      <c r="D19" s="462">
        <f>'Budget an 1'!O24</f>
        <v>0</v>
      </c>
      <c r="E19" s="223" t="e">
        <f>D19/$J$13</f>
        <v>#DIV/0!</v>
      </c>
      <c r="F19" s="136"/>
      <c r="G19" s="462">
        <f>'Budget an 2'!O23</f>
        <v>0</v>
      </c>
      <c r="H19" s="223" t="e">
        <f>G19/$K$13</f>
        <v>#DIV/0!</v>
      </c>
      <c r="I19" s="141"/>
      <c r="J19" s="41" t="s">
        <v>4</v>
      </c>
      <c r="K19" s="79" t="s">
        <v>4</v>
      </c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</row>
    <row r="20" spans="1:41" x14ac:dyDescent="0.2">
      <c r="A20" s="13"/>
      <c r="B20" s="203" t="s">
        <v>138</v>
      </c>
      <c r="C20" s="136"/>
      <c r="D20" s="462">
        <f>'Budget an 1'!O25</f>
        <v>0</v>
      </c>
      <c r="E20" s="223" t="e">
        <f t="shared" ref="E20:E33" si="0">D20/$J$13</f>
        <v>#DIV/0!</v>
      </c>
      <c r="F20" s="136"/>
      <c r="G20" s="462">
        <f>'Budget an 2'!O24</f>
        <v>0</v>
      </c>
      <c r="H20" s="223" t="e">
        <f t="shared" ref="H20:H33" si="1">G20/$K$13</f>
        <v>#DIV/0!</v>
      </c>
      <c r="I20" s="1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</row>
    <row r="21" spans="1:41" x14ac:dyDescent="0.2">
      <c r="A21" s="13"/>
      <c r="B21" s="204" t="s">
        <v>28</v>
      </c>
      <c r="C21" s="136"/>
      <c r="D21" s="462">
        <f>'Budget an 1'!O26</f>
        <v>0</v>
      </c>
      <c r="E21" s="223" t="e">
        <f t="shared" si="0"/>
        <v>#DIV/0!</v>
      </c>
      <c r="F21" s="136"/>
      <c r="G21" s="462">
        <f>'Budget an 2'!O25</f>
        <v>0</v>
      </c>
      <c r="H21" s="223" t="e">
        <f t="shared" si="1"/>
        <v>#DIV/0!</v>
      </c>
      <c r="I21" s="1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</row>
    <row r="22" spans="1:41" x14ac:dyDescent="0.2">
      <c r="A22" s="13"/>
      <c r="B22" s="204" t="s">
        <v>29</v>
      </c>
      <c r="C22" s="136"/>
      <c r="D22" s="462">
        <f>'Budget an 1'!O27</f>
        <v>0</v>
      </c>
      <c r="E22" s="223" t="e">
        <f t="shared" si="0"/>
        <v>#DIV/0!</v>
      </c>
      <c r="F22" s="136"/>
      <c r="G22" s="462">
        <f>'Budget an 2'!O26</f>
        <v>0</v>
      </c>
      <c r="H22" s="223" t="e">
        <f t="shared" si="1"/>
        <v>#DIV/0!</v>
      </c>
      <c r="I22" s="1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</row>
    <row r="23" spans="1:41" x14ac:dyDescent="0.2">
      <c r="A23" s="13"/>
      <c r="B23" s="203" t="s">
        <v>30</v>
      </c>
      <c r="C23" s="136"/>
      <c r="D23" s="462">
        <f>'Budget an 1'!O28</f>
        <v>0</v>
      </c>
      <c r="E23" s="223" t="e">
        <f t="shared" si="0"/>
        <v>#DIV/0!</v>
      </c>
      <c r="F23" s="136"/>
      <c r="G23" s="462">
        <f>'Budget an 2'!O27</f>
        <v>0</v>
      </c>
      <c r="H23" s="223" t="e">
        <f t="shared" si="1"/>
        <v>#DIV/0!</v>
      </c>
      <c r="I23" s="1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</row>
    <row r="24" spans="1:41" x14ac:dyDescent="0.2">
      <c r="A24" s="13"/>
      <c r="B24" s="203" t="s">
        <v>31</v>
      </c>
      <c r="C24" s="136"/>
      <c r="D24" s="462">
        <f>'Budget an 1'!O29</f>
        <v>0</v>
      </c>
      <c r="E24" s="223" t="e">
        <f t="shared" si="0"/>
        <v>#DIV/0!</v>
      </c>
      <c r="F24" s="136"/>
      <c r="G24" s="462">
        <f>'Budget an 2'!O28</f>
        <v>0</v>
      </c>
      <c r="H24" s="223" t="e">
        <f t="shared" si="1"/>
        <v>#DIV/0!</v>
      </c>
      <c r="I24" s="1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</row>
    <row r="25" spans="1:41" x14ac:dyDescent="0.2">
      <c r="A25" s="13"/>
      <c r="B25" s="203" t="s">
        <v>32</v>
      </c>
      <c r="C25" s="136"/>
      <c r="D25" s="462">
        <f>'Budget an 1'!O31</f>
        <v>0</v>
      </c>
      <c r="E25" s="223" t="e">
        <f t="shared" si="0"/>
        <v>#DIV/0!</v>
      </c>
      <c r="F25" s="136"/>
      <c r="G25" s="462">
        <f>'Budget an 2'!O30</f>
        <v>0</v>
      </c>
      <c r="H25" s="223" t="e">
        <f t="shared" si="1"/>
        <v>#DIV/0!</v>
      </c>
      <c r="I25" s="1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</row>
    <row r="26" spans="1:41" x14ac:dyDescent="0.2">
      <c r="A26" s="13"/>
      <c r="B26" s="203" t="s">
        <v>33</v>
      </c>
      <c r="C26" s="136"/>
      <c r="D26" s="462">
        <f>'Budget an 1'!O32</f>
        <v>0</v>
      </c>
      <c r="E26" s="223" t="e">
        <f t="shared" si="0"/>
        <v>#DIV/0!</v>
      </c>
      <c r="F26" s="136"/>
      <c r="G26" s="462">
        <f>'Budget an 2'!O31</f>
        <v>0</v>
      </c>
      <c r="H26" s="223" t="e">
        <f t="shared" si="1"/>
        <v>#DIV/0!</v>
      </c>
      <c r="I26" s="1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</row>
    <row r="27" spans="1:41" x14ac:dyDescent="0.2">
      <c r="A27" s="13"/>
      <c r="B27" s="203" t="s">
        <v>34</v>
      </c>
      <c r="C27" s="136"/>
      <c r="D27" s="462">
        <f>'Budget an 1'!O33</f>
        <v>0</v>
      </c>
      <c r="E27" s="223" t="e">
        <f t="shared" si="0"/>
        <v>#DIV/0!</v>
      </c>
      <c r="F27" s="136"/>
      <c r="G27" s="462">
        <f>'Budget an 2'!O32</f>
        <v>0</v>
      </c>
      <c r="H27" s="223" t="e">
        <f t="shared" si="1"/>
        <v>#DIV/0!</v>
      </c>
      <c r="I27" s="1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</row>
    <row r="28" spans="1:41" x14ac:dyDescent="0.2">
      <c r="A28" s="13"/>
      <c r="B28" s="203" t="s">
        <v>35</v>
      </c>
      <c r="C28" s="136"/>
      <c r="D28" s="462">
        <f>'Budget an 1'!O34</f>
        <v>0</v>
      </c>
      <c r="E28" s="223" t="e">
        <f t="shared" si="0"/>
        <v>#DIV/0!</v>
      </c>
      <c r="F28" s="136"/>
      <c r="G28" s="462">
        <f>'Budget an 2'!O33</f>
        <v>0</v>
      </c>
      <c r="H28" s="223" t="e">
        <f t="shared" si="1"/>
        <v>#DIV/0!</v>
      </c>
      <c r="I28" s="1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</row>
    <row r="29" spans="1:41" x14ac:dyDescent="0.2">
      <c r="A29" s="13"/>
      <c r="B29" s="203" t="s">
        <v>139</v>
      </c>
      <c r="C29" s="136"/>
      <c r="D29" s="462">
        <f>'Budget an 1'!O35</f>
        <v>0</v>
      </c>
      <c r="E29" s="223" t="e">
        <f t="shared" si="0"/>
        <v>#DIV/0!</v>
      </c>
      <c r="F29" s="136"/>
      <c r="G29" s="462">
        <f>'Budget an 2'!O34</f>
        <v>0</v>
      </c>
      <c r="H29" s="223" t="e">
        <f t="shared" si="1"/>
        <v>#DIV/0!</v>
      </c>
      <c r="I29" s="1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</row>
    <row r="30" spans="1:41" x14ac:dyDescent="0.2">
      <c r="A30" s="13"/>
      <c r="B30" s="203" t="s">
        <v>36</v>
      </c>
      <c r="C30" s="136"/>
      <c r="D30" s="462">
        <f>'Budget an 1'!O36</f>
        <v>0</v>
      </c>
      <c r="E30" s="223" t="e">
        <f t="shared" si="0"/>
        <v>#DIV/0!</v>
      </c>
      <c r="F30" s="136"/>
      <c r="G30" s="462">
        <f>'Budget an 2'!O35</f>
        <v>0</v>
      </c>
      <c r="H30" s="223" t="e">
        <f t="shared" si="1"/>
        <v>#DIV/0!</v>
      </c>
      <c r="I30" s="1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</row>
    <row r="31" spans="1:41" x14ac:dyDescent="0.2">
      <c r="A31" s="13"/>
      <c r="B31" s="203" t="s">
        <v>38</v>
      </c>
      <c r="C31" s="136"/>
      <c r="D31" s="462">
        <f>'Budget an 1'!O40</f>
        <v>0</v>
      </c>
      <c r="E31" s="223" t="e">
        <f t="shared" si="0"/>
        <v>#DIV/0!</v>
      </c>
      <c r="F31" s="136"/>
      <c r="G31" s="462">
        <f>'Budget an 2'!O40</f>
        <v>0</v>
      </c>
      <c r="H31" s="223" t="e">
        <f t="shared" si="1"/>
        <v>#DIV/0!</v>
      </c>
      <c r="I31" s="1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</row>
    <row r="32" spans="1:41" x14ac:dyDescent="0.2">
      <c r="A32" s="13"/>
      <c r="B32" s="203" t="s">
        <v>143</v>
      </c>
      <c r="C32" s="136"/>
      <c r="D32" s="462">
        <f>'Budget an 1'!O42</f>
        <v>0</v>
      </c>
      <c r="E32" s="223" t="e">
        <f t="shared" si="0"/>
        <v>#DIV/0!</v>
      </c>
      <c r="F32" s="136"/>
      <c r="G32" s="462">
        <f>'Budget an 2'!O41</f>
        <v>0</v>
      </c>
      <c r="H32" s="223" t="e">
        <f t="shared" si="1"/>
        <v>#DIV/0!</v>
      </c>
      <c r="I32" s="1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</row>
    <row r="33" spans="1:41" x14ac:dyDescent="0.2">
      <c r="A33" s="13"/>
      <c r="B33" s="222" t="s">
        <v>84</v>
      </c>
      <c r="C33" s="136"/>
      <c r="D33" s="464">
        <f>amort!J23</f>
        <v>0</v>
      </c>
      <c r="E33" s="223" t="e">
        <f t="shared" si="0"/>
        <v>#DIV/0!</v>
      </c>
      <c r="F33" s="136"/>
      <c r="G33" s="464">
        <f>amort!J42</f>
        <v>0</v>
      </c>
      <c r="H33" s="223" t="e">
        <f t="shared" si="1"/>
        <v>#DIV/0!</v>
      </c>
      <c r="I33" s="1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</row>
    <row r="34" spans="1:41" ht="13.5" thickBot="1" x14ac:dyDescent="0.25">
      <c r="A34" s="13"/>
      <c r="B34" s="196"/>
      <c r="C34" s="136"/>
      <c r="D34" s="225"/>
      <c r="E34" s="226" t="s">
        <v>4</v>
      </c>
      <c r="F34" s="136"/>
      <c r="G34" s="225"/>
      <c r="H34" s="226" t="s">
        <v>4</v>
      </c>
      <c r="I34" s="1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</row>
    <row r="35" spans="1:41" ht="13.5" thickBot="1" x14ac:dyDescent="0.25">
      <c r="A35" s="13"/>
      <c r="B35" s="348" t="s">
        <v>85</v>
      </c>
      <c r="C35" s="136"/>
      <c r="D35" s="350">
        <f>SUM(D19:D33)</f>
        <v>0</v>
      </c>
      <c r="E35" s="223" t="e">
        <f>D35/$J$13</f>
        <v>#DIV/0!</v>
      </c>
      <c r="F35" s="136"/>
      <c r="G35" s="350">
        <f>SUM(G19:G33)</f>
        <v>0</v>
      </c>
      <c r="H35" s="223" t="e">
        <f>G35/$K$13</f>
        <v>#DIV/0!</v>
      </c>
      <c r="I35" s="1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</row>
    <row r="36" spans="1:41" x14ac:dyDescent="0.2">
      <c r="A36" s="13"/>
      <c r="B36" s="196"/>
      <c r="C36" s="136"/>
      <c r="D36" s="225"/>
      <c r="E36" s="226" t="s">
        <v>4</v>
      </c>
      <c r="F36" s="136"/>
      <c r="G36" s="225"/>
      <c r="H36" s="226" t="s">
        <v>4</v>
      </c>
      <c r="I36" s="1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</row>
    <row r="37" spans="1:41" x14ac:dyDescent="0.2">
      <c r="A37" s="13"/>
      <c r="B37" s="196"/>
      <c r="C37" s="136"/>
      <c r="D37" s="225"/>
      <c r="E37" s="226" t="s">
        <v>4</v>
      </c>
      <c r="F37" s="136"/>
      <c r="G37" s="225"/>
      <c r="H37" s="226" t="s">
        <v>4</v>
      </c>
      <c r="I37" s="1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</row>
    <row r="38" spans="1:41" ht="15" x14ac:dyDescent="0.2">
      <c r="A38" s="13"/>
      <c r="B38" s="346" t="s">
        <v>158</v>
      </c>
      <c r="C38" s="349"/>
      <c r="D38" s="225"/>
      <c r="E38" s="226" t="s">
        <v>4</v>
      </c>
      <c r="F38" s="136"/>
      <c r="G38" s="225"/>
      <c r="H38" s="226" t="s">
        <v>4</v>
      </c>
      <c r="I38" s="1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</row>
    <row r="39" spans="1:41" x14ac:dyDescent="0.2">
      <c r="A39" s="13"/>
      <c r="B39" s="196"/>
      <c r="C39" s="349"/>
      <c r="D39" s="225"/>
      <c r="E39" s="226" t="s">
        <v>4</v>
      </c>
      <c r="F39" s="136"/>
      <c r="G39" s="225"/>
      <c r="H39" s="226" t="s">
        <v>4</v>
      </c>
      <c r="I39" s="1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</row>
    <row r="40" spans="1:41" x14ac:dyDescent="0.2">
      <c r="A40" s="13"/>
      <c r="B40" s="184" t="s">
        <v>37</v>
      </c>
      <c r="C40" s="136"/>
      <c r="D40" s="462">
        <f>'Budget an 1'!O39</f>
        <v>0</v>
      </c>
      <c r="E40" s="223" t="e">
        <f>D40/$J$13</f>
        <v>#DIV/0!</v>
      </c>
      <c r="F40" s="136"/>
      <c r="G40" s="462">
        <f>'Budget an 2'!O38</f>
        <v>0</v>
      </c>
      <c r="H40" s="223" t="e">
        <f>G40/$K$13</f>
        <v>#DIV/0!</v>
      </c>
      <c r="I40" s="1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</row>
    <row r="41" spans="1:41" x14ac:dyDescent="0.2">
      <c r="A41" s="13"/>
      <c r="B41" s="184" t="s">
        <v>86</v>
      </c>
      <c r="C41" s="136"/>
      <c r="D41" s="463">
        <f>'Budget an 1'!O45</f>
        <v>0</v>
      </c>
      <c r="E41" s="223" t="e">
        <f>D41/$J$13</f>
        <v>#DIV/0!</v>
      </c>
      <c r="F41" s="136"/>
      <c r="G41" s="463">
        <f>'Budget an 2'!O44</f>
        <v>0</v>
      </c>
      <c r="H41" s="223" t="e">
        <f>G41/$K$13</f>
        <v>#DIV/0!</v>
      </c>
      <c r="I41" s="1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</row>
    <row r="42" spans="1:41" x14ac:dyDescent="0.2">
      <c r="A42" s="13"/>
      <c r="B42" s="184" t="s">
        <v>87</v>
      </c>
      <c r="C42" s="136"/>
      <c r="D42" s="464">
        <f>'Budget an 1'!O47+'Budget an 1'!O49</f>
        <v>0</v>
      </c>
      <c r="E42" s="223" t="e">
        <f>D42/$J$13</f>
        <v>#DIV/0!</v>
      </c>
      <c r="F42" s="136"/>
      <c r="G42" s="464">
        <f>'Budget an 2'!O48+'Budget an 2'!O46</f>
        <v>0</v>
      </c>
      <c r="H42" s="223" t="e">
        <f>G42/$K$13</f>
        <v>#DIV/0!</v>
      </c>
      <c r="I42" s="1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</row>
    <row r="43" spans="1:41" ht="13.5" thickBot="1" x14ac:dyDescent="0.25">
      <c r="A43" s="13"/>
      <c r="B43" s="136"/>
      <c r="C43" s="136"/>
      <c r="D43" s="225"/>
      <c r="E43" s="226" t="s">
        <v>4</v>
      </c>
      <c r="F43" s="136"/>
      <c r="G43" s="225"/>
      <c r="H43" s="223"/>
      <c r="I43" s="1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</row>
    <row r="44" spans="1:41" ht="13.5" thickBot="1" x14ac:dyDescent="0.25">
      <c r="A44" s="13"/>
      <c r="B44" s="227" t="s">
        <v>88</v>
      </c>
      <c r="C44" s="136"/>
      <c r="D44" s="350">
        <f>SUM(D39:D42)</f>
        <v>0</v>
      </c>
      <c r="E44" s="223" t="e">
        <f>D44/$J$13</f>
        <v>#DIV/0!</v>
      </c>
      <c r="F44" s="136"/>
      <c r="G44" s="350">
        <f>SUM(G40:G42)</f>
        <v>0</v>
      </c>
      <c r="H44" s="223" t="e">
        <f>G44/$K$13</f>
        <v>#DIV/0!</v>
      </c>
      <c r="I44" s="1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</row>
    <row r="45" spans="1:41" x14ac:dyDescent="0.2">
      <c r="A45" s="13"/>
      <c r="B45" s="136"/>
      <c r="C45" s="136"/>
      <c r="D45" s="136"/>
      <c r="E45" s="136"/>
      <c r="F45" s="136"/>
      <c r="G45" s="136"/>
      <c r="H45" s="136"/>
      <c r="I45" s="1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</row>
    <row r="46" spans="1:41" ht="15.75" thickBot="1" x14ac:dyDescent="0.25">
      <c r="A46" s="13"/>
      <c r="B46" s="149" t="s">
        <v>156</v>
      </c>
      <c r="C46" s="136"/>
      <c r="D46" s="351">
        <f>D13+D35+D44</f>
        <v>0</v>
      </c>
      <c r="E46" s="421" t="e">
        <f>D46/J13</f>
        <v>#DIV/0!</v>
      </c>
      <c r="F46" s="136"/>
      <c r="G46" s="351">
        <f>G13+G35+G44</f>
        <v>0</v>
      </c>
      <c r="H46" s="422" t="e">
        <f>G46/K13</f>
        <v>#DIV/0!</v>
      </c>
      <c r="I46" s="1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</row>
    <row r="47" spans="1:41" ht="13.5" thickTop="1" x14ac:dyDescent="0.2">
      <c r="A47" s="17"/>
      <c r="B47" s="134"/>
      <c r="C47" s="134"/>
      <c r="D47" s="134"/>
      <c r="E47" s="134"/>
      <c r="F47" s="134"/>
      <c r="G47" s="134"/>
      <c r="H47" s="134"/>
      <c r="I47" s="147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</row>
    <row r="48" spans="1:41" x14ac:dyDescent="0.2">
      <c r="A48" s="13"/>
      <c r="B48" s="63"/>
      <c r="C48" s="63"/>
      <c r="D48" s="63"/>
      <c r="E48" s="63"/>
      <c r="F48" s="63"/>
      <c r="G48" s="63"/>
      <c r="H48" s="63"/>
      <c r="I48" s="64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</row>
    <row r="49" spans="1:41" x14ac:dyDescent="0.2">
      <c r="A49" s="16"/>
      <c r="B49" s="63"/>
      <c r="C49" s="63"/>
      <c r="D49" s="63"/>
      <c r="E49" s="63"/>
      <c r="F49" s="63"/>
      <c r="G49" s="63"/>
      <c r="H49" s="63"/>
      <c r="I49" s="63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</row>
    <row r="50" spans="1:41" x14ac:dyDescent="0.2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</row>
    <row r="51" spans="1:41" x14ac:dyDescent="0.2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</row>
    <row r="52" spans="1:41" x14ac:dyDescent="0.2"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</row>
    <row r="53" spans="1:41" x14ac:dyDescent="0.2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</row>
    <row r="54" spans="1:41" x14ac:dyDescent="0.2"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</row>
    <row r="55" spans="1:41" x14ac:dyDescent="0.2"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</row>
    <row r="56" spans="1:41" x14ac:dyDescent="0.2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</row>
    <row r="57" spans="1:41" x14ac:dyDescent="0.2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</row>
    <row r="58" spans="1:41" x14ac:dyDescent="0.2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</row>
    <row r="59" spans="1:41" x14ac:dyDescent="0.2"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</row>
    <row r="60" spans="1:41" x14ac:dyDescent="0.2"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</row>
    <row r="61" spans="1:41" x14ac:dyDescent="0.2"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</row>
    <row r="62" spans="1:41" x14ac:dyDescent="0.2"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</row>
    <row r="63" spans="1:41" x14ac:dyDescent="0.2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</row>
    <row r="64" spans="1:41" x14ac:dyDescent="0.2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</row>
    <row r="65" spans="2:41" x14ac:dyDescent="0.2"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</row>
    <row r="66" spans="2:41" x14ac:dyDescent="0.2"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</row>
    <row r="67" spans="2:41" x14ac:dyDescent="0.2"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</row>
    <row r="68" spans="2:41" x14ac:dyDescent="0.2"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</row>
    <row r="69" spans="2:41" x14ac:dyDescent="0.2"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</row>
    <row r="70" spans="2:41" x14ac:dyDescent="0.2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</row>
    <row r="71" spans="2:41" x14ac:dyDescent="0.2"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</row>
    <row r="72" spans="2:41" x14ac:dyDescent="0.2"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</row>
    <row r="73" spans="2:41" x14ac:dyDescent="0.2"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</row>
    <row r="74" spans="2:41" x14ac:dyDescent="0.2"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</row>
    <row r="75" spans="2:41" x14ac:dyDescent="0.2"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</row>
    <row r="76" spans="2:41" x14ac:dyDescent="0.2"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</row>
    <row r="77" spans="2:41" x14ac:dyDescent="0.2"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</row>
    <row r="78" spans="2:41" x14ac:dyDescent="0.2"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</row>
    <row r="79" spans="2:41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</row>
    <row r="80" spans="2:4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</row>
    <row r="81" spans="2:4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</row>
    <row r="82" spans="2:4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</row>
    <row r="83" spans="2:4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</row>
    <row r="84" spans="2:4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</row>
    <row r="85" spans="2:4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</row>
    <row r="86" spans="2:4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</row>
    <row r="87" spans="2:4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</row>
    <row r="88" spans="2:4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</row>
    <row r="89" spans="2:4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</row>
    <row r="90" spans="2:4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</row>
    <row r="91" spans="2:4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</row>
    <row r="92" spans="2:4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</row>
    <row r="93" spans="2:4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</row>
    <row r="94" spans="2:4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</row>
    <row r="95" spans="2:4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</row>
    <row r="96" spans="2:4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</row>
    <row r="97" spans="2:4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</row>
    <row r="98" spans="2:4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</row>
    <row r="99" spans="2:4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</row>
    <row r="100" spans="2:4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</row>
    <row r="101" spans="2:4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</row>
    <row r="102" spans="2:4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</row>
    <row r="103" spans="2:4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</row>
    <row r="104" spans="2:4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</row>
    <row r="105" spans="2:4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</row>
    <row r="106" spans="2:4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</row>
    <row r="107" spans="2:4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</row>
    <row r="108" spans="2:4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</row>
    <row r="109" spans="2:4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</row>
    <row r="110" spans="2:4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</row>
    <row r="111" spans="2:4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</row>
    <row r="112" spans="2:4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</row>
    <row r="113" spans="2:4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</row>
    <row r="114" spans="2:4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</row>
    <row r="115" spans="2:4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</row>
    <row r="116" spans="2:4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</row>
    <row r="117" spans="2:4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</row>
    <row r="118" spans="2:4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</row>
    <row r="119" spans="2:4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</row>
    <row r="120" spans="2:4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</row>
    <row r="121" spans="2:4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</row>
    <row r="122" spans="2:4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</row>
    <row r="123" spans="2:4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</row>
    <row r="124" spans="2:4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</row>
    <row r="125" spans="2:4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</row>
    <row r="126" spans="2:4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</row>
    <row r="127" spans="2:4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</row>
    <row r="128" spans="2:4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</row>
    <row r="129" spans="2:4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</row>
    <row r="130" spans="2:4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</row>
    <row r="131" spans="2:4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</row>
    <row r="132" spans="2:4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</row>
    <row r="133" spans="2:4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</row>
    <row r="134" spans="2:4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</row>
    <row r="135" spans="2:4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</row>
    <row r="136" spans="2:4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</row>
    <row r="137" spans="2:4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</row>
    <row r="138" spans="2:4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</row>
    <row r="139" spans="2:4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</row>
    <row r="140" spans="2:4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</row>
    <row r="141" spans="2:4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</row>
    <row r="142" spans="2:4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</row>
    <row r="143" spans="2:4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</row>
    <row r="144" spans="2:4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</row>
    <row r="145" spans="2:4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</row>
    <row r="146" spans="2:4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</row>
    <row r="147" spans="2:4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</row>
    <row r="148" spans="2:4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</row>
    <row r="149" spans="2:4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</row>
    <row r="150" spans="2:4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</row>
    <row r="151" spans="2:4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</row>
    <row r="152" spans="2:4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</row>
    <row r="153" spans="2:4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</row>
    <row r="154" spans="2:4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</row>
    <row r="155" spans="2:4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</row>
    <row r="156" spans="2:4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</row>
    <row r="157" spans="2:4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41"/>
    </row>
    <row r="158" spans="2:4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</row>
  </sheetData>
  <sheetProtection sheet="1" objects="1" scenarios="1"/>
  <mergeCells count="1">
    <mergeCell ref="B2:D2"/>
  </mergeCells>
  <phoneticPr fontId="0" type="noConversion"/>
  <pageMargins left="0.69" right="0.3" top="0.71" bottom="0.72" header="0.4921259845" footer="0.4921259845"/>
  <pageSetup firstPageNumber="11" orientation="portrait" useFirstPageNumber="1" horizontalDpi="429496729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38</vt:i4>
      </vt:variant>
    </vt:vector>
  </HeadingPairs>
  <TitlesOfParts>
    <vt:vector size="55" baseType="lpstr">
      <vt:lpstr>Instructions</vt:lpstr>
      <vt:lpstr>Frais init</vt:lpstr>
      <vt:lpstr>Coût</vt:lpstr>
      <vt:lpstr>Prévi unitaires</vt:lpstr>
      <vt:lpstr>Ventes</vt:lpstr>
      <vt:lpstr>Budget an 1</vt:lpstr>
      <vt:lpstr>Ventes an 2</vt:lpstr>
      <vt:lpstr>Budget an 2</vt:lpstr>
      <vt:lpstr>États détaillés</vt:lpstr>
      <vt:lpstr>États réultats</vt:lpstr>
      <vt:lpstr>bilan</vt:lpstr>
      <vt:lpstr>pointmort</vt:lpstr>
      <vt:lpstr>amort</vt:lpstr>
      <vt:lpstr>Prêt (1)</vt:lpstr>
      <vt:lpstr>Prêt (2)</vt:lpstr>
      <vt:lpstr>Bilan personnel</vt:lpstr>
      <vt:lpstr>Intérêts MC</vt:lpstr>
      <vt:lpstr>'Prêt (1)'!Annual_interest_rate</vt:lpstr>
      <vt:lpstr>'Prêt (2)'!Annual_interest_rate</vt:lpstr>
      <vt:lpstr>'Prêt (1)'!Calculated_payment</vt:lpstr>
      <vt:lpstr>'Prêt (2)'!Calculated_payment</vt:lpstr>
      <vt:lpstr>'Prêt (1)'!Entered_payment</vt:lpstr>
      <vt:lpstr>'Prêt (2)'!Entered_payment</vt:lpstr>
      <vt:lpstr>'Prêt (1)'!First_payment_due</vt:lpstr>
      <vt:lpstr>'Prêt (2)'!First_payment_due</vt:lpstr>
      <vt:lpstr>'Prêt (1)'!First_payment_no</vt:lpstr>
      <vt:lpstr>'Prêt (2)'!First_payment_no</vt:lpstr>
      <vt:lpstr>'Prêt (1)'!Impression_des_titres</vt:lpstr>
      <vt:lpstr>'Prêt (2)'!Impression_des_titres</vt:lpstr>
      <vt:lpstr>'Prêt (1)'!Loan_amount</vt:lpstr>
      <vt:lpstr>'Prêt (2)'!Loan_amount</vt:lpstr>
      <vt:lpstr>'Prêt (1)'!Payments_per_year</vt:lpstr>
      <vt:lpstr>'Prêt (2)'!Payments_per_year</vt:lpstr>
      <vt:lpstr>'Prêt (1)'!Pmt_to_use</vt:lpstr>
      <vt:lpstr>'Prêt (2)'!Pmt_to_use</vt:lpstr>
      <vt:lpstr>'Prêt (1)'!Table_beg_bal</vt:lpstr>
      <vt:lpstr>'Prêt (2)'!Table_beg_bal</vt:lpstr>
      <vt:lpstr>'Prêt (1)'!Table_prior_interest</vt:lpstr>
      <vt:lpstr>'Prêt (2)'!Table_prior_interest</vt:lpstr>
      <vt:lpstr>'Prêt (1)'!Term_in_years</vt:lpstr>
      <vt:lpstr>'Prêt (2)'!Term_in_years</vt:lpstr>
      <vt:lpstr>amort!Zone_d_impression</vt:lpstr>
      <vt:lpstr>bilan!Zone_d_impression</vt:lpstr>
      <vt:lpstr>'Budget an 1'!Zone_d_impression</vt:lpstr>
      <vt:lpstr>'Budget an 2'!Zone_d_impression</vt:lpstr>
      <vt:lpstr>Coût!Zone_d_impression</vt:lpstr>
      <vt:lpstr>'États détaillés'!Zone_d_impression</vt:lpstr>
      <vt:lpstr>'États réultats'!Zone_d_impression</vt:lpstr>
      <vt:lpstr>'Frais init'!Zone_d_impression</vt:lpstr>
      <vt:lpstr>Instructions!Zone_d_impression</vt:lpstr>
      <vt:lpstr>pointmort!Zone_d_impression</vt:lpstr>
      <vt:lpstr>'Prêt (1)'!Zone_d_impression</vt:lpstr>
      <vt:lpstr>'Prêt (2)'!Zone_d_impression</vt:lpstr>
      <vt:lpstr>Ventes!Zone_d_impression</vt:lpstr>
      <vt:lpstr>'Ventes an 2'!Zone_d_impression</vt:lpstr>
    </vt:vector>
  </TitlesOfParts>
  <Company>allo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allo</dc:creator>
  <cp:lastModifiedBy>CLDVR-Conseiller</cp:lastModifiedBy>
  <cp:lastPrinted>2017-02-01T14:33:36Z</cp:lastPrinted>
  <dcterms:created xsi:type="dcterms:W3CDTF">1999-08-12T15:38:55Z</dcterms:created>
  <dcterms:modified xsi:type="dcterms:W3CDTF">2019-11-20T16:30:36Z</dcterms:modified>
</cp:coreProperties>
</file>